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5hL+d8pm2ECCtnW4q3GO8fec17dBifDB2myOzweht2sHgGw3ia9ueYgFhR75+ewdiVVveREnYX5qeFEbJUnXxg==" workbookSaltValue="YfYU1bGtsaZ8OHDNIMnn5w==" workbookSpinCount="100000" lockStructure="1"/>
  <bookViews>
    <workbookView xWindow="0" yWindow="0" windowWidth="28800" windowHeight="14010"/>
  </bookViews>
  <sheets>
    <sheet name="PQ-SV039　丸形床下換気ガラリ" sheetId="52228" r:id="rId1"/>
  </sheets>
  <definedNames>
    <definedName name="_xlnm.Print_Area" localSheetId="0">'PQ-SV039　丸形床下換気ガラリ'!$A$1:$H$33</definedName>
  </definedNames>
  <calcPr calcId="162913"/>
</workbook>
</file>

<file path=xl/calcChain.xml><?xml version="1.0" encoding="utf-8"?>
<calcChain xmlns="http://schemas.openxmlformats.org/spreadsheetml/2006/main">
  <c r="D23" i="52228" l="1"/>
  <c r="C36" i="52228" s="1"/>
  <c r="D26" i="52228"/>
  <c r="F29" i="52228"/>
  <c r="D29" i="52228" l="1"/>
  <c r="H36" i="52228"/>
  <c r="D30" i="52228"/>
  <c r="D31" i="52228" s="1"/>
  <c r="G36" i="52228"/>
  <c r="F36" i="52228"/>
  <c r="B36" i="52228"/>
  <c r="E36" i="52228"/>
  <c r="D36" i="52228"/>
</calcChain>
</file>

<file path=xl/sharedStrings.xml><?xml version="1.0" encoding="utf-8"?>
<sst xmlns="http://schemas.openxmlformats.org/spreadsheetml/2006/main" count="41" uniqueCount="38">
  <si>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</si>
  <si>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</si>
  <si>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</si>
  <si>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</si>
  <si>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</si>
  <si>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</si>
  <si>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Ａ＝</t>
    <phoneticPr fontId="2"/>
  </si>
  <si>
    <t>％</t>
    <phoneticPr fontId="2"/>
  </si>
  <si>
    <t>ｎ＝</t>
    <phoneticPr fontId="2"/>
  </si>
  <si>
    <t>ａ＝</t>
    <phoneticPr fontId="2"/>
  </si>
  <si>
    <t>αＡ＝</t>
    <phoneticPr fontId="2"/>
  </si>
  <si>
    <t>α＝</t>
    <phoneticPr fontId="2"/>
  </si>
  <si>
    <t>Ｑ＝</t>
    <phoneticPr fontId="2"/>
  </si>
  <si>
    <t>(⊿P/9.8)</t>
    <phoneticPr fontId="2"/>
  </si>
  <si>
    <t>m/s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</si>
  <si>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</si>
  <si>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sa</t>
    <phoneticPr fontId="2"/>
  </si>
  <si>
    <t>自然換気シリーズ</t>
    <phoneticPr fontId="2"/>
  </si>
  <si>
    <t>丸形床下換気ガラリ（手動開閉）　商品図</t>
    <rPh sb="0" eb="2">
      <t>マルガタ</t>
    </rPh>
    <rPh sb="2" eb="4">
      <t>ユカシタ</t>
    </rPh>
    <rPh sb="4" eb="6">
      <t>カンキ</t>
    </rPh>
    <rPh sb="10" eb="12">
      <t>シュドウ</t>
    </rPh>
    <rPh sb="12" eb="14">
      <t>カイヘイ</t>
    </rPh>
    <rPh sb="16" eb="18">
      <t>ショウヒン</t>
    </rPh>
    <rPh sb="18" eb="19">
      <t>ズ</t>
    </rPh>
    <phoneticPr fontId="2"/>
  </si>
  <si>
    <t>技術データ</t>
    <rPh sb="0" eb="2">
      <t>ギジュツ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</si>
  <si>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</si>
  <si>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PQ-SV039</t>
    <phoneticPr fontId="2"/>
  </si>
  <si>
    <t xml:space="preserve">                                                                       </t>
    <phoneticPr fontId="2"/>
  </si>
  <si>
    <t>株式会社　佐原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</si>
  <si>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</si>
  <si>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φ</t>
    <phoneticPr fontId="2"/>
  </si>
  <si>
    <t>商品寸法</t>
    <rPh sb="0" eb="2">
      <t>ショウヒン</t>
    </rPh>
    <rPh sb="2" eb="4">
      <t>スンポウ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</si>
  <si>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</si>
  <si>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</si>
  <si>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</si>
  <si>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</si>
  <si>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</si>
  <si>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流量係数</t>
    <rPh sb="0" eb="2">
      <t>リュウリョウ</t>
    </rPh>
    <rPh sb="2" eb="4">
      <t>ケイスウ</t>
    </rPh>
    <phoneticPr fontId="2"/>
  </si>
  <si>
    <t>通気量</t>
    <rPh sb="0" eb="2">
      <t>ツウキ</t>
    </rPh>
    <rPh sb="2" eb="3">
      <t>リョウ</t>
    </rPh>
    <phoneticPr fontId="2"/>
  </si>
  <si>
    <t>⊿Ｐ＝９．８Ｐａにおける相当風速</t>
    <rPh sb="12" eb="14">
      <t>ソウトウ</t>
    </rPh>
    <rPh sb="14" eb="16">
      <t>フウソク</t>
    </rPh>
    <phoneticPr fontId="2"/>
  </si>
  <si>
    <t>圧力損失係数</t>
    <rPh sb="0" eb="2">
      <t>アツリョク</t>
    </rPh>
    <rPh sb="2" eb="4">
      <t>ソンシツ</t>
    </rPh>
    <rPh sb="4" eb="6">
      <t>ケイスウ</t>
    </rPh>
    <phoneticPr fontId="2"/>
  </si>
  <si>
    <t>Ｖ＝</t>
    <phoneticPr fontId="2"/>
  </si>
  <si>
    <t>ζ＝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</si>
</sst>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"/>
    <numFmt numFmtId="177" formatCode="0.000"/>
    <numFmt numFmtId="178" formatCode="0.0_ "/>
    <numFmt numFmtId="179" formatCode="0.0_);[Red]\(0.0\)"/>
    <numFmt numFmtId="180" formatCode="0.00_ "/>
    <numFmt numFmtId="181" formatCode="0.00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7">
    <xf numFmtId="0" fontId="0" fillId="0" borderId="0" xfId="0"/>
    <xf numFmtId="0" fontId="8" fillId="0" borderId="9" xfId="0" applyFont="1" applyFill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8" fillId="0" borderId="9" xfId="0" applyFont="1" applyFill="1" applyBorder="1" applyAlignment="1" applyProtection="1">
      <alignment vertical="center"/>
      <protection hidden="1"/>
    </xf>
    <xf numFmtId="177" fontId="8" fillId="0" borderId="9" xfId="0" applyNumberFormat="1" applyFont="1" applyFill="1" applyBorder="1" applyAlignment="1" applyProtection="1">
      <alignment vertical="center"/>
      <protection hidden="1"/>
    </xf>
    <xf numFmtId="0" fontId="0" fillId="0" borderId="2" xfId="0" applyFont="1" applyFill="1" applyBorder="1" applyAlignment="1" applyProtection="1">
      <alignment vertical="center"/>
      <protection hidden="1"/>
    </xf>
    <xf numFmtId="0" fontId="0" fillId="0" borderId="11" xfId="0" applyFont="1" applyFill="1" applyBorder="1" applyAlignment="1" applyProtection="1">
      <alignment vertical="center"/>
      <protection hidden="1"/>
    </xf>
    <xf numFmtId="177" fontId="14" fillId="0" borderId="2" xfId="0" applyNumberFormat="1" applyFont="1" applyFill="1" applyBorder="1" applyAlignment="1" applyProtection="1">
      <alignment vertical="center"/>
      <protection hidden="1"/>
    </xf>
    <xf numFmtId="0" fontId="8" fillId="0" borderId="6" xfId="0" applyFont="1" applyFill="1" applyBorder="1" applyAlignment="1" applyProtection="1">
      <alignment horizontal="right"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0" fontId="8" fillId="0" borderId="4" xfId="0" applyFont="1" applyFill="1" applyBorder="1" applyAlignment="1" applyProtection="1">
      <alignment horizontal="right"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6" fillId="0" borderId="1" xfId="0" applyFont="1" applyFill="1" applyBorder="1" applyAlignment="1" applyProtection="1">
      <alignment horizontal="left" vertical="center"/>
      <protection hidden="1"/>
    </xf>
    <xf numFmtId="0" fontId="0" fillId="0" borderId="17" xfId="0" applyFont="1" applyFill="1" applyBorder="1" applyAlignment="1" applyProtection="1">
      <alignment horizontal="center" vertical="center"/>
      <protection hidden="1"/>
    </xf>
    <xf numFmtId="0" fontId="0" fillId="0" borderId="15" xfId="0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horizontal="center" vertical="center"/>
      <protection hidden="1"/>
    </xf>
    <xf numFmtId="178" fontId="0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protection hidden="1"/>
    </xf>
    <xf numFmtId="0" fontId="0" fillId="0" borderId="16" xfId="0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Fill="1" applyBorder="1" applyAlignment="1" applyProtection="1">
      <alignment horizontal="center" vertical="center"/>
      <protection hidden="1"/>
    </xf>
    <xf numFmtId="179" fontId="8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center" vertical="center"/>
      <protection hidden="1"/>
    </xf>
    <xf numFmtId="178" fontId="5" fillId="0" borderId="7" xfId="0" applyNumberFormat="1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179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left" vertical="center" indent="1"/>
      <protection hidden="1"/>
    </xf>
    <xf numFmtId="0" fontId="3" fillId="0" borderId="10" xfId="0" applyFont="1" applyFill="1" applyBorder="1" applyAlignment="1" applyProtection="1">
      <alignment vertical="center"/>
      <protection hidden="1"/>
    </xf>
    <xf numFmtId="179" fontId="0" fillId="0" borderId="7" xfId="1" applyNumberFormat="1" applyFont="1" applyBorder="1" applyAlignment="1" applyProtection="1">
      <alignment horizontal="right" vertical="center"/>
      <protection hidden="1"/>
    </xf>
    <xf numFmtId="38" fontId="0" fillId="0" borderId="7" xfId="1" applyFont="1" applyBorder="1" applyAlignment="1" applyProtection="1">
      <alignment vertical="center"/>
      <protection hidden="1"/>
    </xf>
    <xf numFmtId="180" fontId="0" fillId="0" borderId="10" xfId="0" applyNumberFormat="1" applyFont="1" applyFill="1" applyBorder="1" applyAlignment="1" applyProtection="1">
      <alignment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/>
      <protection hidden="1"/>
    </xf>
    <xf numFmtId="179" fontId="0" fillId="0" borderId="7" xfId="0" applyNumberFormat="1" applyFont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 applyProtection="1">
      <alignment vertical="center"/>
      <protection hidden="1"/>
    </xf>
    <xf numFmtId="181" fontId="0" fillId="0" borderId="7" xfId="0" applyNumberFormat="1" applyFont="1" applyFill="1" applyBorder="1" applyAlignment="1" applyProtection="1">
      <alignment vertical="center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179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centerContinuous" vertical="center"/>
      <protection hidden="1"/>
    </xf>
    <xf numFmtId="0" fontId="10" fillId="0" borderId="3" xfId="0" applyNumberFormat="1" applyFont="1" applyFill="1" applyBorder="1" applyAlignment="1" applyProtection="1">
      <alignment horizontal="left" vertical="center"/>
      <protection hidden="1"/>
    </xf>
    <xf numFmtId="0" fontId="9" fillId="0" borderId="3" xfId="0" applyNumberFormat="1" applyFont="1" applyFill="1" applyBorder="1" applyAlignment="1" applyProtection="1">
      <alignment horizontal="left" vertical="center"/>
      <protection hidden="1"/>
    </xf>
    <xf numFmtId="179" fontId="0" fillId="0" borderId="10" xfId="0" applyNumberFormat="1" applyFont="1" applyFill="1" applyBorder="1" applyAlignment="1" applyProtection="1">
      <alignment horizontal="right" vertical="center"/>
      <protection hidden="1"/>
    </xf>
    <xf numFmtId="0" fontId="11" fillId="0" borderId="10" xfId="0" applyNumberFormat="1" applyFont="1" applyFill="1" applyBorder="1" applyAlignment="1" applyProtection="1">
      <alignment horizontal="centerContinuous" vertical="center"/>
      <protection hidden="1"/>
    </xf>
    <xf numFmtId="0" fontId="3" fillId="0" borderId="10" xfId="0" applyNumberFormat="1" applyFont="1" applyFill="1" applyBorder="1" applyAlignment="1" applyProtection="1">
      <alignment horizontal="centerContinuous" vertical="center"/>
      <protection hidden="1"/>
    </xf>
    <xf numFmtId="0" fontId="11" fillId="0" borderId="3" xfId="0" applyNumberFormat="1" applyFont="1" applyFill="1" applyBorder="1" applyAlignment="1" applyProtection="1">
      <alignment horizontal="centerContinuous" vertical="center"/>
      <protection hidden="1"/>
    </xf>
    <xf numFmtId="0" fontId="3" fillId="0" borderId="3" xfId="0" applyNumberFormat="1" applyFont="1" applyFill="1" applyBorder="1" applyAlignment="1" applyProtection="1">
      <alignment horizontal="centerContinuous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38" fontId="7" fillId="0" borderId="0" xfId="1" applyFont="1" applyFill="1" applyBorder="1" applyAlignment="1" applyProtection="1">
      <alignment vertical="center"/>
      <protection hidden="1"/>
    </xf>
    <xf numFmtId="38" fontId="12" fillId="0" borderId="0" xfId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178" fontId="12" fillId="0" borderId="0" xfId="0" applyNumberFormat="1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769003467689930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'PQ-SV039　丸形床下換気ガラリ'!$B$36:$H$36</c:f>
              <c:numCache>
                <c:formatCode>0.0_ </c:formatCode>
                <c:ptCount val="7"/>
                <c:pt idx="0">
                  <c:v>0</c:v>
                </c:pt>
                <c:pt idx="1">
                  <c:v>122.04699927905571</c:v>
                </c:pt>
                <c:pt idx="2">
                  <c:v>177.88132861105058</c:v>
                </c:pt>
                <c:pt idx="3">
                  <c:v>221.7339204627479</c:v>
                </c:pt>
                <c:pt idx="4">
                  <c:v>259.2588695776526</c:v>
                </c:pt>
                <c:pt idx="5">
                  <c:v>292.68610716880335</c:v>
                </c:pt>
                <c:pt idx="6">
                  <c:v>323.17324148107303</c:v>
                </c:pt>
              </c:numCache>
            </c:numRef>
          </c:xVal>
          <c:yVal>
            <c:numRef>
              <c:f>'PQ-SV039　丸形床下換気ガラリ'!$B$35:$H$35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44-4637-8CAA-EB59262AF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327391"/>
        <c:axId val="1"/>
      </c:scatterChart>
      <c:valAx>
        <c:axId val="195832739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1604216139649208"/>
              <c:y val="0.92234432234432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6.4055326417531144E-3"/>
              <c:y val="0.278389143664734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8327391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9939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237910</xdr:colOff>
      <xdr:row>1</xdr:row>
      <xdr:rowOff>190497</xdr:rowOff>
    </xdr:from>
    <xdr:to>
      <xdr:col>7</xdr:col>
      <xdr:colOff>285750</xdr:colOff>
      <xdr:row>13</xdr:row>
      <xdr:rowOff>175697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7910" y="533397"/>
          <a:ext cx="5829515" cy="41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I62"/>
  <sheetViews>
    <sheetView showGridLines="0" showRowColHeaders="0" tabSelected="1" zoomScaleNormal="100" workbookViewId="0">
      <selection activeCell="F8" sqref="F8"/>
    </sheetView>
  </sheetViews>
  <sheetFormatPr defaultColWidth="9" defaultRowHeight="13.5" x14ac:dyDescent="0.15"/>
  <cols>
    <col min="1" max="1" width="15.625" style="12" customWidth="1"/>
    <col min="2" max="2" width="14.625" style="12" customWidth="1"/>
    <col min="3" max="8" width="9.125" style="12" customWidth="1"/>
    <col min="9" max="10" width="9" style="12"/>
    <col min="11" max="11" width="5.125" style="12" bestFit="1" customWidth="1"/>
    <col min="12" max="15" width="6.125" style="12" bestFit="1" customWidth="1"/>
    <col min="16" max="16384" width="9" style="12"/>
  </cols>
  <sheetData>
    <row r="1" spans="1:8" ht="27" customHeight="1" x14ac:dyDescent="0.15">
      <c r="A1" s="62" t="s">
        <v>18</v>
      </c>
      <c r="B1" s="62"/>
      <c r="C1" s="62"/>
      <c r="D1" s="62"/>
      <c r="E1" s="62"/>
      <c r="F1" s="66" t="s">
        <v>17</v>
      </c>
      <c r="G1" s="66"/>
      <c r="H1" s="66"/>
    </row>
    <row r="2" spans="1:8" ht="27" customHeight="1" x14ac:dyDescent="0.15">
      <c r="A2" s="65"/>
      <c r="B2" s="65"/>
      <c r="C2" s="65"/>
      <c r="D2" s="65"/>
      <c r="E2" s="65"/>
    </row>
    <row r="3" spans="1:8" ht="27" customHeight="1" x14ac:dyDescent="0.15">
      <c r="A3" s="65"/>
      <c r="B3" s="65"/>
      <c r="C3" s="65"/>
      <c r="D3" s="65"/>
      <c r="E3" s="65"/>
    </row>
    <row r="4" spans="1:8" ht="27" customHeight="1" x14ac:dyDescent="0.15">
      <c r="A4" s="65"/>
      <c r="B4" s="65"/>
      <c r="C4" s="65"/>
      <c r="D4" s="65"/>
      <c r="E4" s="65"/>
    </row>
    <row r="5" spans="1:8" ht="27" customHeight="1" x14ac:dyDescent="0.15">
      <c r="A5" s="65"/>
      <c r="B5" s="65"/>
      <c r="C5" s="65"/>
      <c r="D5" s="65"/>
      <c r="E5" s="65"/>
    </row>
    <row r="6" spans="1:8" ht="27" customHeight="1" x14ac:dyDescent="0.15">
      <c r="A6" s="65"/>
      <c r="B6" s="65"/>
      <c r="C6" s="65"/>
      <c r="D6" s="65"/>
      <c r="E6" s="65"/>
    </row>
    <row r="7" spans="1:8" ht="27" customHeight="1" x14ac:dyDescent="0.15">
      <c r="A7" s="65"/>
      <c r="B7" s="65"/>
      <c r="C7" s="65"/>
      <c r="D7" s="65"/>
      <c r="E7" s="65"/>
    </row>
    <row r="8" spans="1:8" ht="27" customHeight="1" x14ac:dyDescent="0.15">
      <c r="A8" s="65"/>
      <c r="B8" s="65"/>
      <c r="C8" s="65"/>
      <c r="D8" s="65"/>
      <c r="E8" s="65"/>
    </row>
    <row r="9" spans="1:8" ht="27" customHeight="1" x14ac:dyDescent="0.15">
      <c r="A9" s="65"/>
      <c r="B9" s="65"/>
      <c r="C9" s="65"/>
      <c r="D9" s="65"/>
      <c r="E9" s="65"/>
    </row>
    <row r="10" spans="1:8" ht="27" customHeight="1" x14ac:dyDescent="0.15">
      <c r="A10" s="65"/>
      <c r="B10" s="65"/>
      <c r="C10" s="65"/>
      <c r="D10" s="65"/>
      <c r="E10" s="65"/>
    </row>
    <row r="11" spans="1:8" ht="27" customHeight="1" x14ac:dyDescent="0.15">
      <c r="A11" s="65"/>
      <c r="B11" s="65"/>
      <c r="C11" s="65"/>
      <c r="D11" s="65"/>
      <c r="E11" s="65"/>
    </row>
    <row r="12" spans="1:8" ht="27" customHeight="1" x14ac:dyDescent="0.15">
      <c r="A12" s="65"/>
      <c r="B12" s="65"/>
      <c r="C12" s="65"/>
      <c r="D12" s="65"/>
      <c r="E12" s="65"/>
    </row>
    <row r="13" spans="1:8" ht="27" customHeight="1" x14ac:dyDescent="0.15">
      <c r="A13" s="65"/>
      <c r="B13" s="65"/>
      <c r="C13" s="65"/>
      <c r="D13" s="65"/>
      <c r="E13" s="65"/>
    </row>
    <row r="14" spans="1:8" ht="27" customHeight="1" x14ac:dyDescent="0.15">
      <c r="A14" s="65"/>
      <c r="B14" s="65"/>
      <c r="C14" s="65"/>
      <c r="D14" s="65"/>
      <c r="E14" s="65"/>
    </row>
    <row r="15" spans="1:8" ht="27" customHeight="1" x14ac:dyDescent="0.15">
      <c r="A15" s="62" t="s">
        <v>20</v>
      </c>
      <c r="B15" s="62"/>
      <c r="C15" s="62"/>
      <c r="D15" s="62"/>
      <c r="E15" s="62"/>
      <c r="F15" s="62"/>
      <c r="G15" s="62"/>
      <c r="H15" s="62"/>
    </row>
    <row r="16" spans="1:8" ht="279" customHeight="1" x14ac:dyDescent="0.15">
      <c r="A16" s="63"/>
      <c r="B16" s="64"/>
      <c r="C16" s="64"/>
      <c r="D16" s="64"/>
      <c r="E16" s="64"/>
      <c r="F16" s="64"/>
      <c r="G16" s="64"/>
      <c r="H16" s="64"/>
    </row>
    <row r="17" spans="1:8" ht="5.25" customHeight="1" x14ac:dyDescent="0.15">
      <c r="A17" s="13"/>
      <c r="B17" s="14"/>
      <c r="C17" s="14"/>
      <c r="D17" s="14"/>
      <c r="E17" s="14"/>
      <c r="F17" s="14"/>
      <c r="G17" s="14"/>
      <c r="H17" s="14"/>
    </row>
    <row r="18" spans="1:8" ht="27" customHeight="1" x14ac:dyDescent="0.15">
      <c r="A18" s="62" t="s">
        <v>19</v>
      </c>
      <c r="B18" s="62"/>
      <c r="C18" s="62"/>
      <c r="D18" s="62"/>
      <c r="E18" s="62"/>
      <c r="F18" s="62"/>
      <c r="G18" s="62"/>
      <c r="H18" s="62"/>
    </row>
    <row r="19" spans="1:8" ht="4.5" customHeight="1" thickBot="1" x14ac:dyDescent="0.2">
      <c r="A19" s="15"/>
      <c r="B19" s="15"/>
      <c r="C19" s="15"/>
      <c r="D19" s="15"/>
      <c r="E19" s="15"/>
      <c r="F19" s="15"/>
      <c r="G19" s="15"/>
      <c r="H19" s="15"/>
    </row>
    <row r="20" spans="1:8" ht="15.75" hidden="1" customHeight="1" x14ac:dyDescent="0.15">
      <c r="A20" s="16" t="s">
        <v>3</v>
      </c>
      <c r="B20" s="17" t="s">
        <v>2</v>
      </c>
      <c r="C20" s="18"/>
      <c r="D20" s="19">
        <v>6.3</v>
      </c>
      <c r="E20" s="20"/>
      <c r="F20" s="20"/>
      <c r="G20" s="20"/>
      <c r="H20" s="1" t="s">
        <v>0</v>
      </c>
    </row>
    <row r="21" spans="1:8" ht="15.75" hidden="1" customHeight="1" x14ac:dyDescent="0.15">
      <c r="A21" s="21"/>
      <c r="B21" s="17" t="s">
        <v>1</v>
      </c>
      <c r="C21" s="18"/>
      <c r="D21" s="19">
        <v>11.6</v>
      </c>
      <c r="E21" s="20"/>
      <c r="F21" s="20"/>
      <c r="G21" s="20"/>
      <c r="H21" s="1" t="s">
        <v>0</v>
      </c>
    </row>
    <row r="22" spans="1:8" ht="15.75" customHeight="1" x14ac:dyDescent="0.15">
      <c r="A22" s="22" t="s">
        <v>26</v>
      </c>
      <c r="B22" s="23"/>
      <c r="C22" s="9" t="s">
        <v>25</v>
      </c>
      <c r="D22" s="24">
        <v>225</v>
      </c>
      <c r="E22" s="25"/>
      <c r="F22" s="26"/>
      <c r="G22" s="27"/>
      <c r="H22" s="1"/>
    </row>
    <row r="23" spans="1:8" ht="15.75" customHeight="1" x14ac:dyDescent="0.15">
      <c r="A23" s="22" t="s">
        <v>27</v>
      </c>
      <c r="B23" s="28"/>
      <c r="C23" s="9" t="s">
        <v>9</v>
      </c>
      <c r="D23" s="29">
        <f>D27/0.7</f>
        <v>120.71428571428572</v>
      </c>
      <c r="E23" s="30"/>
      <c r="F23" s="30"/>
      <c r="G23" s="30"/>
      <c r="H23" s="2" t="s">
        <v>15</v>
      </c>
    </row>
    <row r="24" spans="1:8" ht="15.75" customHeight="1" x14ac:dyDescent="0.15">
      <c r="A24" s="31" t="s">
        <v>28</v>
      </c>
      <c r="B24" s="32"/>
      <c r="C24" s="10" t="s">
        <v>6</v>
      </c>
      <c r="D24" s="33">
        <v>140</v>
      </c>
      <c r="E24" s="34"/>
      <c r="F24" s="34"/>
      <c r="G24" s="34"/>
      <c r="H24" s="3" t="s">
        <v>24</v>
      </c>
    </row>
    <row r="25" spans="1:8" ht="15.75" hidden="1" customHeight="1" x14ac:dyDescent="0.15">
      <c r="A25" s="22" t="s">
        <v>29</v>
      </c>
      <c r="B25" s="28"/>
      <c r="C25" s="9" t="s">
        <v>8</v>
      </c>
      <c r="D25" s="35">
        <v>1.84</v>
      </c>
      <c r="E25" s="36"/>
      <c r="F25" s="36"/>
      <c r="G25" s="36"/>
      <c r="H25" s="4"/>
    </row>
    <row r="26" spans="1:8" ht="15.75" customHeight="1" x14ac:dyDescent="0.15">
      <c r="A26" s="31" t="s">
        <v>30</v>
      </c>
      <c r="B26" s="32"/>
      <c r="C26" s="10"/>
      <c r="D26" s="37">
        <f>IF(D22="","",((D24*100)/((D22/2)*(D22/2)*3.14)*100))</f>
        <v>35.228434379177479</v>
      </c>
      <c r="E26" s="38"/>
      <c r="F26" s="38"/>
      <c r="G26" s="38"/>
      <c r="H26" s="2" t="s">
        <v>7</v>
      </c>
    </row>
    <row r="27" spans="1:8" ht="15.75" customHeight="1" x14ac:dyDescent="0.15">
      <c r="A27" s="22" t="s">
        <v>31</v>
      </c>
      <c r="B27" s="28"/>
      <c r="C27" s="9" t="s">
        <v>10</v>
      </c>
      <c r="D27" s="29">
        <v>84.5</v>
      </c>
      <c r="E27" s="30"/>
      <c r="F27" s="30"/>
      <c r="G27" s="30"/>
      <c r="H27" s="3" t="s">
        <v>24</v>
      </c>
    </row>
    <row r="28" spans="1:8" ht="15.75" hidden="1" customHeight="1" x14ac:dyDescent="0.15">
      <c r="A28" s="22" t="s">
        <v>32</v>
      </c>
      <c r="B28" s="28"/>
      <c r="C28" s="9" t="s">
        <v>11</v>
      </c>
      <c r="D28" s="39">
        <v>0.27900000000000003</v>
      </c>
      <c r="E28" s="30"/>
      <c r="F28" s="30"/>
      <c r="G28" s="30"/>
      <c r="H28" s="5"/>
    </row>
    <row r="29" spans="1:8" ht="15.75" customHeight="1" thickBot="1" x14ac:dyDescent="0.2">
      <c r="A29" s="40" t="s">
        <v>33</v>
      </c>
      <c r="B29" s="41"/>
      <c r="C29" s="11" t="s">
        <v>12</v>
      </c>
      <c r="D29" s="42">
        <f>D23</f>
        <v>120.71428571428572</v>
      </c>
      <c r="E29" s="43" t="s">
        <v>13</v>
      </c>
      <c r="F29" s="44">
        <f>ROUND(1/D25,2)</f>
        <v>0.54</v>
      </c>
      <c r="G29" s="45"/>
      <c r="H29" s="6" t="s">
        <v>15</v>
      </c>
    </row>
    <row r="30" spans="1:8" ht="15.75" hidden="1" customHeight="1" x14ac:dyDescent="0.15">
      <c r="A30" s="31" t="s">
        <v>34</v>
      </c>
      <c r="B30" s="32"/>
      <c r="C30" s="10" t="s">
        <v>36</v>
      </c>
      <c r="D30" s="46">
        <f>ROUND(D23/(D24*0.0001)/3600,2)</f>
        <v>2.4</v>
      </c>
      <c r="E30" s="47"/>
      <c r="F30" s="48"/>
      <c r="G30" s="48"/>
      <c r="H30" s="7" t="s">
        <v>14</v>
      </c>
    </row>
    <row r="31" spans="1:8" ht="15.75" hidden="1" customHeight="1" thickBot="1" x14ac:dyDescent="0.2">
      <c r="A31" s="40" t="s">
        <v>35</v>
      </c>
      <c r="B31" s="41"/>
      <c r="C31" s="11" t="s">
        <v>37</v>
      </c>
      <c r="D31" s="42">
        <f>ROUND((2*9.8)/((353/(273+D21))*D30^2),2)</f>
        <v>2.74</v>
      </c>
      <c r="E31" s="49"/>
      <c r="F31" s="50"/>
      <c r="G31" s="50"/>
      <c r="H31" s="8"/>
    </row>
    <row r="32" spans="1:8" ht="14.25" customHeight="1" x14ac:dyDescent="0.15"/>
    <row r="33" spans="1:8" ht="14.25" customHeight="1" x14ac:dyDescent="0.15">
      <c r="A33" s="51" t="s">
        <v>22</v>
      </c>
      <c r="B33" s="51"/>
      <c r="C33" s="52" t="s">
        <v>23</v>
      </c>
      <c r="D33" s="51"/>
      <c r="E33" s="51"/>
      <c r="F33" s="51"/>
      <c r="G33" s="52"/>
      <c r="H33" s="53" t="s">
        <v>21</v>
      </c>
    </row>
    <row r="34" spans="1:8" s="54" customFormat="1" ht="14.25" customHeight="1" x14ac:dyDescent="0.15"/>
    <row r="35" spans="1:8" s="58" customFormat="1" ht="14.25" x14ac:dyDescent="0.15">
      <c r="A35" s="55" t="s">
        <v>5</v>
      </c>
      <c r="B35" s="56">
        <v>0</v>
      </c>
      <c r="C35" s="57">
        <v>10</v>
      </c>
      <c r="D35" s="57">
        <v>20</v>
      </c>
      <c r="E35" s="57">
        <v>30</v>
      </c>
      <c r="F35" s="57">
        <v>40</v>
      </c>
      <c r="G35" s="57">
        <v>50</v>
      </c>
      <c r="H35" s="57">
        <v>60</v>
      </c>
    </row>
    <row r="36" spans="1:8" s="58" customFormat="1" ht="14.25" x14ac:dyDescent="0.15">
      <c r="A36" s="55" t="s">
        <v>4</v>
      </c>
      <c r="B36" s="59">
        <f>'PQ-SV039　丸形床下換気ガラリ'!$D$23*(B35/9.8)^(1/'PQ-SV039　丸形床下換気ガラリ'!$D$25)</f>
        <v>0</v>
      </c>
      <c r="C36" s="59">
        <f>'PQ-SV039　丸形床下換気ガラリ'!$D$23*(C35/9.8)^(1/'PQ-SV039　丸形床下換気ガラリ'!$D$25)</f>
        <v>122.04699927905571</v>
      </c>
      <c r="D36" s="59">
        <f>'PQ-SV039　丸形床下換気ガラリ'!$D$23*(D35/9.8)^(1/'PQ-SV039　丸形床下換気ガラリ'!$D$25)</f>
        <v>177.88132861105058</v>
      </c>
      <c r="E36" s="59">
        <f>'PQ-SV039　丸形床下換気ガラリ'!$D$23*(E35/9.8)^(1/'PQ-SV039　丸形床下換気ガラリ'!$D$25)</f>
        <v>221.7339204627479</v>
      </c>
      <c r="F36" s="59">
        <f>'PQ-SV039　丸形床下換気ガラリ'!$D$23*(F35/9.8)^(1/'PQ-SV039　丸形床下換気ガラリ'!$D$25)</f>
        <v>259.2588695776526</v>
      </c>
      <c r="G36" s="59">
        <f>'PQ-SV039　丸形床下換気ガラリ'!$D$23*(G35/9.8)^(1/'PQ-SV039　丸形床下換気ガラリ'!$D$25)</f>
        <v>292.68610716880335</v>
      </c>
      <c r="H36" s="59">
        <f>'PQ-SV039　丸形床下換気ガラリ'!$D$23*(H35/9.8)^(1/'PQ-SV039　丸形床下換気ガラリ'!$D$25)</f>
        <v>323.17324148107303</v>
      </c>
    </row>
    <row r="37" spans="1:8" s="54" customFormat="1" x14ac:dyDescent="0.15"/>
    <row r="38" spans="1:8" s="54" customFormat="1" x14ac:dyDescent="0.15">
      <c r="A38" s="60"/>
    </row>
    <row r="39" spans="1:8" s="61" customFormat="1" x14ac:dyDescent="0.15"/>
    <row r="40" spans="1:8" s="61" customFormat="1" x14ac:dyDescent="0.15"/>
    <row r="41" spans="1:8" s="61" customFormat="1" x14ac:dyDescent="0.15"/>
    <row r="42" spans="1:8" s="61" customFormat="1" x14ac:dyDescent="0.15"/>
    <row r="43" spans="1:8" s="61" customFormat="1" x14ac:dyDescent="0.15"/>
    <row r="44" spans="1:8" s="61" customFormat="1" x14ac:dyDescent="0.15"/>
    <row r="45" spans="1:8" s="61" customFormat="1" x14ac:dyDescent="0.15"/>
    <row r="46" spans="1:8" s="61" customFormat="1" x14ac:dyDescent="0.15"/>
    <row r="47" spans="1:8" s="61" customFormat="1" x14ac:dyDescent="0.15"/>
    <row r="48" spans="1:8" s="61" customFormat="1" x14ac:dyDescent="0.15"/>
    <row r="49" spans="9:9" s="61" customFormat="1" x14ac:dyDescent="0.15"/>
    <row r="50" spans="9:9" s="61" customFormat="1" x14ac:dyDescent="0.15"/>
    <row r="51" spans="9:9" s="61" customFormat="1" x14ac:dyDescent="0.15"/>
    <row r="52" spans="9:9" s="61" customFormat="1" x14ac:dyDescent="0.15"/>
    <row r="53" spans="9:9" s="61" customFormat="1" x14ac:dyDescent="0.15"/>
    <row r="54" spans="9:9" s="61" customFormat="1" x14ac:dyDescent="0.15"/>
    <row r="55" spans="9:9" s="61" customFormat="1" x14ac:dyDescent="0.15"/>
    <row r="56" spans="9:9" s="61" customFormat="1" x14ac:dyDescent="0.15"/>
    <row r="57" spans="9:9" s="61" customFormat="1" x14ac:dyDescent="0.15"/>
    <row r="58" spans="9:9" s="61" customFormat="1" x14ac:dyDescent="0.15">
      <c r="I58" s="61" t="s">
        <v>16</v>
      </c>
    </row>
    <row r="59" spans="9:9" s="61" customFormat="1" x14ac:dyDescent="0.15"/>
    <row r="60" spans="9:9" s="61" customFormat="1" x14ac:dyDescent="0.15"/>
    <row r="61" spans="9:9" s="61" customFormat="1" x14ac:dyDescent="0.15"/>
    <row r="62" spans="9:9" s="61" customFormat="1" x14ac:dyDescent="0.15"/>
  </sheetData>
  <sheetProtection password="E8FD" sheet="1" objects="1" scenarios="1" selectLockedCells="1"/>
  <mergeCells count="6">
    <mergeCell ref="A18:H18"/>
    <mergeCell ref="A15:H15"/>
    <mergeCell ref="A16:H16"/>
    <mergeCell ref="A2:E14"/>
    <mergeCell ref="F1:H1"/>
    <mergeCell ref="A1:E1"/>
  </mergeCells>
  <phoneticPr fontId="2"/>
  <pageMargins left="0.78740157480314965" right="0.59055118110236227" top="0.78740157480314965" bottom="0.19685039370078741" header="0" footer="0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PQ-SV039　丸形床下換気ガラリ</vt:lpstr>
      <vt:lpstr>'PQ-SV039　丸形床下換気ガラリ'!Print_Area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2022-04-25T12:31:52Z</cp:lastPrinted>
  <dcterms:created xsi:type="dcterms:W3CDTF">1999-11-18T07:30:21Z</dcterms:created>
  <dcterms:modified xsi:type="dcterms:W3CDTF">2022-04-26T00:13:59Z</dcterms:modified>
</cp:coreProperties>
</file>