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8BNS6Baumo+A5b+VtxT6gt+y4NPzLfVeZNmw880a7OtCNvdtTVYV9MKCM7XodAno81i0otSN4DkrjBr9mmap7w==" workbookSaltValue="HfsOobVje5xy4XQqxItxug==" workbookSpinCount="100000" lockStructure="1"/>
  <bookViews>
    <workbookView xWindow="0" yWindow="0" windowWidth="28800" windowHeight="14010"/>
  </bookViews>
  <sheets>
    <sheet name="PQ-SV064 デイリーブレス（SVG-18NET-G） " sheetId="52224" r:id="rId1"/>
  </sheets>
  <definedNames>
    <definedName name="_xlnm.Print_Area" localSheetId="0">'PQ-SV064 デイリーブレス（SVG-18NET-G） '!$A$1:$H$33</definedName>
  </definedNames>
  <calcPr calcId="162913"/>
</workbook>
</file>

<file path=xl/calcChain.xml><?xml version="1.0" encoding="utf-8"?>
<calcChain xmlns="http://schemas.openxmlformats.org/spreadsheetml/2006/main">
  <c r="D23" i="52224" l="1"/>
  <c r="D26" i="52224" l="1"/>
  <c r="D22" i="52224" s="1"/>
  <c r="F28" i="52224"/>
  <c r="D29" i="52224" l="1"/>
  <c r="D30" i="52224" s="1"/>
  <c r="G35" i="52224"/>
  <c r="D35" i="52224"/>
  <c r="E35" i="52224"/>
  <c r="F35" i="52224"/>
  <c r="H35" i="52224"/>
  <c r="C35" i="52224"/>
  <c r="B35" i="52224"/>
  <c r="D28" i="52224"/>
  <c r="D24" i="52224"/>
</calcChain>
</file>

<file path=xl/sharedStrings.xml><?xml version="1.0" encoding="utf-8"?>
<sst xmlns="http://schemas.openxmlformats.org/spreadsheetml/2006/main" count="42" uniqueCount="40">
  <si>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2"/>
  </si>
  <si>
    <t>ζ=</t>
    <phoneticPr fontId="2"/>
  </si>
  <si>
    <t>　圧力損失係数</t>
    <rPh sb="1" eb="3">
      <t>アツリョク</t>
    </rPh>
    <rPh sb="3" eb="5">
      <t>ソンシツ</t>
    </rPh>
    <rPh sb="5" eb="7">
      <t>ケイスウ</t>
    </rPh>
    <phoneticPr fontId="2"/>
  </si>
  <si>
    <t>m/s</t>
    <phoneticPr fontId="2"/>
  </si>
  <si>
    <t>Ｖ=</t>
    <phoneticPr fontId="2"/>
  </si>
  <si>
    <t>　⊿Ｐ＝９．８Ｐａにおける相当風速</t>
    <rPh sb="13" eb="15">
      <t>ソウトウ</t>
    </rPh>
    <rPh sb="15" eb="17">
      <t>フウソク</t>
    </rPh>
    <phoneticPr fontId="2"/>
  </si>
  <si>
    <t>(⊿P/9.8)</t>
    <phoneticPr fontId="2"/>
  </si>
  <si>
    <t>α＝</t>
    <phoneticPr fontId="2"/>
  </si>
  <si>
    <t>　流量係数</t>
    <rPh sb="1" eb="3">
      <t>リュウリョウ</t>
    </rPh>
    <rPh sb="3" eb="5">
      <t>ケイスウ</t>
    </rPh>
    <phoneticPr fontId="2"/>
  </si>
  <si>
    <t xml:space="preserve">　隙間特性値 </t>
    <rPh sb="1" eb="3">
      <t>スキマ</t>
    </rPh>
    <rPh sb="3" eb="5">
      <t>トクセイ</t>
    </rPh>
    <rPh sb="5" eb="6">
      <t>チ</t>
    </rPh>
    <phoneticPr fontId="2"/>
  </si>
  <si>
    <t>℃</t>
    <phoneticPr fontId="2"/>
  </si>
  <si>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</si>
  <si>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</si>
  <si>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屋内温度</t>
    <rPh sb="0" eb="2">
      <t>オクナイ</t>
    </rPh>
    <rPh sb="2" eb="4">
      <t>オンド</t>
    </rPh>
    <phoneticPr fontId="2"/>
  </si>
  <si>
    <t>測定時の状態</t>
    <rPh sb="0" eb="2">
      <t>ソクテイ</t>
    </rPh>
    <rPh sb="2" eb="3">
      <t>ジ</t>
    </rPh>
    <rPh sb="4" eb="6">
      <t>ジョウタイ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</si>
  <si>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</si>
  <si>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圧力差  (Ｐａ)</t>
    <rPh sb="0" eb="2">
      <t>アツリョク</t>
    </rPh>
    <rPh sb="2" eb="3">
      <t>サ</t>
    </rPh>
    <phoneticPr fontId="2"/>
  </si>
  <si>
    <t>デイリーブレス下付け　SVG-18NET-Ｇ　商品図</t>
    <rPh sb="7" eb="8">
      <t>シタ</t>
    </rPh>
    <rPh sb="8" eb="9">
      <t>ヅ</t>
    </rPh>
    <rPh sb="23" eb="25">
      <t>ショウヒン</t>
    </rPh>
    <rPh sb="25" eb="26">
      <t>ズ</t>
    </rPh>
    <phoneticPr fontId="2"/>
  </si>
  <si>
    <t>自然換気シリーズ</t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</si>
  <si>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</si>
  <si>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通気面積</t>
    <rPh sb="0" eb="2">
      <t>ツウキ</t>
    </rPh>
    <rPh sb="2" eb="4">
      <t>メンセキ</t>
    </rPh>
    <phoneticPr fontId="2"/>
  </si>
  <si>
    <t>開口率</t>
    <rPh sb="0" eb="2">
      <t>カイコウ</t>
    </rPh>
    <rPh sb="2" eb="3">
      <t>リツ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</si>
  <si>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</si>
  <si>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</si>
  <si>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通気量</t>
    <rPh sb="0" eb="2">
      <t>ツウキ</t>
    </rPh>
    <rPh sb="2" eb="3">
      <t>リョウ</t>
    </rPh>
    <phoneticPr fontId="2"/>
  </si>
  <si>
    <t>W</t>
    <phoneticPr fontId="2"/>
  </si>
  <si>
    <t>ａ＝</t>
    <phoneticPr fontId="2"/>
  </si>
  <si>
    <t>Ａ＝</t>
    <phoneticPr fontId="2"/>
  </si>
  <si>
    <t>ｎ＝</t>
    <phoneticPr fontId="2"/>
  </si>
  <si>
    <t>αＡ＝</t>
    <phoneticPr fontId="2"/>
  </si>
  <si>
    <t>Ｑ＝</t>
    <phoneticPr fontId="2"/>
  </si>
  <si>
    <t>×</t>
    <phoneticPr fontId="2"/>
  </si>
  <si>
    <t>H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</si>
  <si>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</si>
  <si>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</si>
  <si>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>％</t>
    <phoneticPr fontId="2"/>
  </si>
  <si>
    <t>株式会社　佐原</t>
    <rPh sb="0" eb="2">
      <t>カブシキ</t>
    </rPh>
    <rPh sb="2" eb="4">
      <t>カイシャ</t>
    </rPh>
    <rPh sb="5" eb="7">
      <t>サハラ</t>
    </rPh>
    <phoneticPr fontId="2"/>
  </si>
  <si>
    <t>PQ-SV064 SVG-18NET-G</t>
    <phoneticPr fontId="2"/>
  </si>
  <si>
    <t>技術データ</t>
    <rPh sb="0" eb="2">
      <t>ギジュツ</t>
    </rPh>
    <phoneticPr fontId="2"/>
  </si>
  <si>
    <t>内法寸法
（Ｗ、Ｈ：150.0mm～1000.0mm）</t>
    <rPh sb="0" eb="1">
      <t>ウチ</t>
    </rPh>
    <rPh sb="1" eb="2">
      <t>ノリ</t>
    </rPh>
    <rPh sb="2" eb="4">
      <t>スンポウ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</si>
</sst>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77" formatCode="0.000"/>
    <numFmt numFmtId="178" formatCode="0.0_ "/>
    <numFmt numFmtId="179" formatCode="#,##0.0;[Red]\-#,##0.0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vertAlign val="superscript"/>
      <sz val="11"/>
      <name val="ＭＳ Ｐ明朝"/>
      <family val="1"/>
      <charset val="128"/>
    </font>
    <font>
      <b/>
      <sz val="18"/>
      <color indexed="9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theme="0"/>
      <name val="ＭＳ Ｐ明朝"/>
      <family val="1"/>
      <charset val="128"/>
    </font>
    <font>
      <sz val="12"/>
      <color theme="0"/>
      <name val="ＭＳ Ｐ明朝"/>
      <family val="1"/>
      <charset val="128"/>
    </font>
    <font>
      <b/>
      <sz val="14"/>
      <color indexed="9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2">
    <xf numFmtId="0" fontId="0" fillId="0" borderId="0" xfId="0"/>
    <xf numFmtId="0" fontId="4" fillId="0" borderId="0" xfId="0" applyFont="1" applyFill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left" vertical="center"/>
    </xf>
    <xf numFmtId="177" fontId="5" fillId="0" borderId="2" xfId="0" applyNumberFormat="1" applyFont="1" applyFill="1" applyBorder="1" applyAlignment="1">
      <alignment vertical="center"/>
    </xf>
    <xf numFmtId="0" fontId="5" fillId="0" borderId="3" xfId="0" applyNumberFormat="1" applyFont="1" applyFill="1" applyBorder="1" applyAlignment="1">
      <alignment horizontal="centerContinuous" vertical="center"/>
    </xf>
    <xf numFmtId="0" fontId="6" fillId="0" borderId="3" xfId="0" applyNumberFormat="1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right" vertical="center"/>
    </xf>
    <xf numFmtId="0" fontId="5" fillId="0" borderId="3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right" vertical="center"/>
    </xf>
    <xf numFmtId="0" fontId="3" fillId="0" borderId="13" xfId="0" applyFont="1" applyFill="1" applyBorder="1" applyAlignment="1">
      <alignment vertical="center"/>
    </xf>
    <xf numFmtId="0" fontId="3" fillId="0" borderId="9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7" xfId="0" applyFill="1" applyBorder="1" applyAlignment="1"/>
    <xf numFmtId="176" fontId="3" fillId="0" borderId="7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6" fillId="0" borderId="10" xfId="0" applyNumberFormat="1" applyFont="1" applyFill="1" applyBorder="1" applyAlignment="1">
      <alignment horizontal="centerContinuous" vertical="center"/>
    </xf>
    <xf numFmtId="0" fontId="5" fillId="0" borderId="10" xfId="0" applyNumberFormat="1" applyFont="1" applyFill="1" applyBorder="1" applyAlignment="1">
      <alignment horizontal="centerContinuous" vertical="center"/>
    </xf>
    <xf numFmtId="177" fontId="5" fillId="0" borderId="11" xfId="0" applyNumberFormat="1" applyFont="1" applyFill="1" applyBorder="1" applyAlignment="1">
      <alignment vertical="center"/>
    </xf>
    <xf numFmtId="0" fontId="7" fillId="0" borderId="3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11" fillId="0" borderId="0" xfId="1" applyFont="1" applyFill="1" applyBorder="1" applyAlignment="1">
      <alignment vertical="center"/>
    </xf>
    <xf numFmtId="178" fontId="11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176" fontId="4" fillId="0" borderId="7" xfId="0" applyNumberFormat="1" applyFont="1" applyBorder="1" applyAlignment="1">
      <alignment horizontal="left" vertical="center"/>
    </xf>
    <xf numFmtId="0" fontId="0" fillId="0" borderId="19" xfId="0" applyFont="1" applyFill="1" applyBorder="1" applyAlignment="1" applyProtection="1">
      <alignment horizontal="right" vertical="center"/>
      <protection hidden="1"/>
    </xf>
    <xf numFmtId="0" fontId="0" fillId="0" borderId="6" xfId="0" applyFont="1" applyFill="1" applyBorder="1" applyAlignment="1" applyProtection="1">
      <alignment horizontal="right" vertical="center"/>
      <protection hidden="1"/>
    </xf>
    <xf numFmtId="0" fontId="14" fillId="0" borderId="12" xfId="0" applyFont="1" applyFill="1" applyBorder="1" applyAlignment="1">
      <alignment horizontal="right" vertical="center"/>
    </xf>
    <xf numFmtId="0" fontId="14" fillId="0" borderId="6" xfId="0" applyFont="1" applyFill="1" applyBorder="1" applyAlignment="1">
      <alignment horizontal="right" vertical="center"/>
    </xf>
    <xf numFmtId="0" fontId="0" fillId="0" borderId="4" xfId="0" applyFont="1" applyFill="1" applyBorder="1" applyAlignment="1" applyProtection="1">
      <alignment horizontal="right" vertical="center"/>
      <protection hidden="1"/>
    </xf>
    <xf numFmtId="179" fontId="0" fillId="0" borderId="7" xfId="1" applyNumberFormat="1" applyFont="1" applyFill="1" applyBorder="1" applyAlignment="1">
      <alignment horizontal="right" vertical="center"/>
    </xf>
    <xf numFmtId="176" fontId="0" fillId="0" borderId="7" xfId="0" applyNumberFormat="1" applyFont="1" applyBorder="1" applyAlignment="1">
      <alignment horizontal="right" vertical="center"/>
    </xf>
    <xf numFmtId="0" fontId="0" fillId="0" borderId="10" xfId="0" applyNumberFormat="1" applyFont="1" applyFill="1" applyBorder="1" applyAlignment="1">
      <alignment horizontal="right" vertical="center"/>
    </xf>
    <xf numFmtId="0" fontId="0" fillId="0" borderId="7" xfId="0" applyNumberFormat="1" applyFont="1" applyFill="1" applyBorder="1" applyAlignment="1">
      <alignment horizontal="right" vertical="center"/>
    </xf>
    <xf numFmtId="176" fontId="0" fillId="0" borderId="3" xfId="0" applyNumberFormat="1" applyFont="1" applyFill="1" applyBorder="1" applyAlignment="1">
      <alignment horizontal="right" vertical="center"/>
    </xf>
    <xf numFmtId="0" fontId="0" fillId="0" borderId="7" xfId="0" applyFont="1" applyFill="1" applyBorder="1" applyAlignment="1">
      <alignment horizontal="right" vertical="center"/>
    </xf>
    <xf numFmtId="0" fontId="0" fillId="0" borderId="3" xfId="0" applyNumberFormat="1" applyFont="1" applyFill="1" applyBorder="1" applyAlignment="1">
      <alignment horizontal="right" vertical="center"/>
    </xf>
    <xf numFmtId="0" fontId="15" fillId="0" borderId="3" xfId="0" applyNumberFormat="1" applyFont="1" applyFill="1" applyBorder="1" applyAlignment="1">
      <alignment horizontal="left" vertical="center"/>
    </xf>
    <xf numFmtId="0" fontId="0" fillId="0" borderId="0" xfId="0" applyFont="1" applyFill="1" applyAlignment="1" applyProtection="1">
      <alignment horizontal="right" vertical="center"/>
    </xf>
    <xf numFmtId="0" fontId="0" fillId="0" borderId="9" xfId="0" applyFont="1" applyFill="1" applyBorder="1" applyAlignment="1" applyProtection="1">
      <alignment vertical="center"/>
      <protection locked="0"/>
    </xf>
    <xf numFmtId="0" fontId="0" fillId="0" borderId="9" xfId="0" applyFont="1" applyFill="1" applyBorder="1" applyAlignment="1" applyProtection="1">
      <alignment horizontal="left" vertical="center"/>
      <protection locked="0"/>
    </xf>
    <xf numFmtId="0" fontId="14" fillId="0" borderId="9" xfId="0" applyFont="1" applyFill="1" applyBorder="1" applyAlignment="1" applyProtection="1">
      <alignment vertical="center"/>
      <protection locked="0"/>
    </xf>
    <xf numFmtId="177" fontId="14" fillId="0" borderId="9" xfId="0" applyNumberFormat="1" applyFont="1" applyFill="1" applyBorder="1" applyAlignment="1" applyProtection="1">
      <alignment vertical="center"/>
      <protection locked="0"/>
    </xf>
    <xf numFmtId="177" fontId="0" fillId="0" borderId="2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horizontal="left" vertical="center"/>
    </xf>
    <xf numFmtId="178" fontId="14" fillId="3" borderId="7" xfId="0" applyNumberFormat="1" applyFont="1" applyFill="1" applyBorder="1" applyAlignment="1" applyProtection="1">
      <alignment vertical="center"/>
      <protection locked="0"/>
    </xf>
    <xf numFmtId="176" fontId="14" fillId="3" borderId="7" xfId="0" applyNumberFormat="1" applyFont="1" applyFill="1" applyBorder="1" applyAlignment="1" applyProtection="1">
      <alignment horizontal="right" vertical="center"/>
      <protection locked="0"/>
    </xf>
    <xf numFmtId="0" fontId="0" fillId="0" borderId="8" xfId="0" applyFont="1" applyFill="1" applyBorder="1" applyAlignment="1">
      <alignment horizontal="left" vertical="center" indent="1"/>
    </xf>
    <xf numFmtId="0" fontId="0" fillId="0" borderId="14" xfId="0" applyFont="1" applyBorder="1" applyAlignment="1">
      <alignment horizontal="left" vertical="center" indent="1"/>
    </xf>
    <xf numFmtId="0" fontId="0" fillId="0" borderId="5" xfId="0" applyFont="1" applyFill="1" applyBorder="1" applyAlignment="1">
      <alignment horizontal="left" vertical="center" indent="1"/>
    </xf>
    <xf numFmtId="0" fontId="0" fillId="0" borderId="18" xfId="0" applyFont="1" applyBorder="1" applyAlignment="1">
      <alignment horizontal="left" vertical="center" indent="1"/>
    </xf>
    <xf numFmtId="0" fontId="0" fillId="0" borderId="0" xfId="0" applyFont="1" applyFill="1" applyBorder="1" applyAlignment="1" applyProtection="1">
      <alignment horizontal="right" vertical="center"/>
    </xf>
    <xf numFmtId="0" fontId="0" fillId="0" borderId="0" xfId="0" applyAlignment="1">
      <alignment vertical="center"/>
    </xf>
    <xf numFmtId="0" fontId="12" fillId="2" borderId="0" xfId="0" applyFont="1" applyFill="1" applyBorder="1" applyAlignment="1" applyProtection="1">
      <alignment horizontal="left" vertical="center" indent="1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Protection="1"/>
    <xf numFmtId="0" fontId="4" fillId="0" borderId="0" xfId="0" applyFont="1" applyFill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indent="1"/>
    </xf>
    <xf numFmtId="0" fontId="0" fillId="0" borderId="8" xfId="0" applyFont="1" applyFill="1" applyBorder="1" applyAlignment="1">
      <alignment horizontal="left" vertical="center" wrapText="1" inden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05235966912616E-2"/>
          <c:y val="8.6021731197841053E-2"/>
          <c:w val="0.87690034676899309"/>
          <c:h val="0.76075468528090684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'PQ-SV064 デイリーブレス（SVG-18NET-G） '!$B$35:$H$35</c:f>
              <c:numCache>
                <c:formatCode>0.0_ </c:formatCode>
                <c:ptCount val="7"/>
                <c:pt idx="0">
                  <c:v>0</c:v>
                </c:pt>
                <c:pt idx="1">
                  <c:v>25.367581739898004</c:v>
                </c:pt>
                <c:pt idx="2">
                  <c:v>35.937711922194218</c:v>
                </c:pt>
                <c:pt idx="3">
                  <c:v>44.059391303783279</c:v>
                </c:pt>
                <c:pt idx="4">
                  <c:v>50.912189874659028</c:v>
                </c:pt>
                <c:pt idx="5">
                  <c:v>56.953481435377434</c:v>
                </c:pt>
                <c:pt idx="6">
                  <c:v>62.417999806904689</c:v>
                </c:pt>
              </c:numCache>
            </c:numRef>
          </c:xVal>
          <c:yVal>
            <c:numRef>
              <c:f>'PQ-SV064 デイリーブレス（SVG-18NET-G） '!$B$34:$H$34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AAE-4156-8B53-A0A362D56E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084680"/>
        <c:axId val="237090560"/>
      </c:scatterChart>
      <c:valAx>
        <c:axId val="2370846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(m3/hr)</a:t>
                </a:r>
              </a:p>
            </c:rich>
          </c:tx>
          <c:layout>
            <c:manualLayout>
              <c:xMode val="edge"/>
              <c:yMode val="edge"/>
              <c:x val="0.42662417197850266"/>
              <c:y val="0.911111111111111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7090560"/>
        <c:crosses val="autoZero"/>
        <c:crossBetween val="midCat"/>
      </c:valAx>
      <c:valAx>
        <c:axId val="237090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圧力差⊿Ｐ (Pa)</a:t>
                </a:r>
              </a:p>
            </c:rich>
          </c:tx>
          <c:layout>
            <c:manualLayout>
              <c:xMode val="edge"/>
              <c:yMode val="edge"/>
              <c:x val="4.2891305253509983E-3"/>
              <c:y val="0.30027634975380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7084680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15</xdr:row>
      <xdr:rowOff>85726</xdr:rowOff>
    </xdr:from>
    <xdr:to>
      <xdr:col>7</xdr:col>
      <xdr:colOff>219075</xdr:colOff>
      <xdr:row>15</xdr:row>
      <xdr:rowOff>3381376</xdr:rowOff>
    </xdr:to>
    <xdr:graphicFrame macro="">
      <xdr:nvGraphicFramePr>
        <xdr:cNvPr id="35864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188439</xdr:colOff>
      <xdr:row>1</xdr:row>
      <xdr:rowOff>133350</xdr:rowOff>
    </xdr:from>
    <xdr:to>
      <xdr:col>7</xdr:col>
      <xdr:colOff>631825</xdr:colOff>
      <xdr:row>12</xdr:row>
      <xdr:rowOff>220827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8439" y="476250"/>
          <a:ext cx="6231411" cy="38498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H38"/>
  <sheetViews>
    <sheetView showGridLines="0" showRowColHeaders="0" tabSelected="1" zoomScaleNormal="100" workbookViewId="0">
      <selection activeCell="D21" sqref="D21"/>
    </sheetView>
  </sheetViews>
  <sheetFormatPr defaultColWidth="9" defaultRowHeight="13.5" x14ac:dyDescent="0.15"/>
  <cols>
    <col min="1" max="1" width="15.625" style="1" customWidth="1"/>
    <col min="2" max="2" width="14.625" style="1" customWidth="1"/>
    <col min="3" max="8" width="9.125" style="1" customWidth="1"/>
    <col min="9" max="10" width="9" style="1"/>
    <col min="11" max="11" width="5.125" style="1" bestFit="1" customWidth="1"/>
    <col min="12" max="15" width="6.125" style="1" bestFit="1" customWidth="1"/>
    <col min="16" max="16384" width="9" style="1"/>
  </cols>
  <sheetData>
    <row r="1" spans="1:8" ht="27" customHeight="1" x14ac:dyDescent="0.15">
      <c r="A1" s="64" t="s">
        <v>17</v>
      </c>
      <c r="B1" s="64"/>
      <c r="C1" s="64"/>
      <c r="D1" s="64"/>
      <c r="E1" s="70"/>
      <c r="F1" s="68" t="s">
        <v>18</v>
      </c>
      <c r="G1" s="69"/>
      <c r="H1" s="69"/>
    </row>
    <row r="2" spans="1:8" ht="27" customHeight="1" x14ac:dyDescent="0.15">
      <c r="A2" s="67"/>
      <c r="B2" s="67"/>
      <c r="C2" s="67"/>
      <c r="D2" s="67"/>
      <c r="E2" s="67"/>
    </row>
    <row r="3" spans="1:8" ht="27" customHeight="1" x14ac:dyDescent="0.15">
      <c r="A3" s="67"/>
      <c r="B3" s="67"/>
      <c r="C3" s="67"/>
      <c r="D3" s="67"/>
      <c r="E3" s="67"/>
    </row>
    <row r="4" spans="1:8" ht="27" customHeight="1" x14ac:dyDescent="0.15">
      <c r="A4" s="67"/>
      <c r="B4" s="67"/>
      <c r="C4" s="67"/>
      <c r="D4" s="67"/>
      <c r="E4" s="67"/>
    </row>
    <row r="5" spans="1:8" ht="26.25" customHeight="1" x14ac:dyDescent="0.15">
      <c r="A5" s="67"/>
      <c r="B5" s="67"/>
      <c r="C5" s="67"/>
      <c r="D5" s="67"/>
      <c r="E5" s="67"/>
    </row>
    <row r="6" spans="1:8" ht="27" customHeight="1" x14ac:dyDescent="0.15">
      <c r="A6" s="67"/>
      <c r="B6" s="67"/>
      <c r="C6" s="67"/>
      <c r="D6" s="67"/>
      <c r="E6" s="67"/>
    </row>
    <row r="7" spans="1:8" ht="27" customHeight="1" x14ac:dyDescent="0.15">
      <c r="A7" s="67"/>
      <c r="B7" s="67"/>
      <c r="C7" s="67"/>
      <c r="D7" s="67"/>
      <c r="E7" s="67"/>
    </row>
    <row r="8" spans="1:8" ht="27" customHeight="1" x14ac:dyDescent="0.15">
      <c r="A8" s="67"/>
      <c r="B8" s="67"/>
      <c r="C8" s="67"/>
      <c r="D8" s="67"/>
      <c r="E8" s="67"/>
    </row>
    <row r="9" spans="1:8" ht="27" customHeight="1" x14ac:dyDescent="0.15">
      <c r="A9" s="67"/>
      <c r="B9" s="67"/>
      <c r="C9" s="67"/>
      <c r="D9" s="67"/>
      <c r="E9" s="67"/>
    </row>
    <row r="10" spans="1:8" ht="27" customHeight="1" x14ac:dyDescent="0.15">
      <c r="A10" s="67"/>
      <c r="B10" s="67"/>
      <c r="C10" s="67"/>
      <c r="D10" s="67"/>
      <c r="E10" s="67"/>
    </row>
    <row r="11" spans="1:8" ht="27" customHeight="1" x14ac:dyDescent="0.15">
      <c r="A11" s="67"/>
      <c r="B11" s="67"/>
      <c r="C11" s="67"/>
      <c r="D11" s="67"/>
      <c r="E11" s="67"/>
    </row>
    <row r="12" spans="1:8" ht="27" customHeight="1" x14ac:dyDescent="0.15">
      <c r="A12" s="67"/>
      <c r="B12" s="67"/>
      <c r="C12" s="67"/>
      <c r="D12" s="67"/>
      <c r="E12" s="67"/>
    </row>
    <row r="13" spans="1:8" ht="27" customHeight="1" x14ac:dyDescent="0.15">
      <c r="A13" s="67"/>
      <c r="B13" s="67"/>
      <c r="C13" s="67"/>
      <c r="D13" s="67"/>
      <c r="E13" s="67"/>
    </row>
    <row r="14" spans="1:8" ht="27" customHeight="1" x14ac:dyDescent="0.15">
      <c r="A14" s="67"/>
      <c r="B14" s="67"/>
      <c r="C14" s="67"/>
      <c r="D14" s="67"/>
      <c r="E14" s="67"/>
    </row>
    <row r="15" spans="1:8" ht="27" customHeight="1" x14ac:dyDescent="0.15">
      <c r="A15" s="64" t="s">
        <v>19</v>
      </c>
      <c r="B15" s="64"/>
      <c r="C15" s="64"/>
      <c r="D15" s="64"/>
      <c r="E15" s="64"/>
      <c r="F15" s="64"/>
      <c r="G15" s="64"/>
      <c r="H15" s="64"/>
    </row>
    <row r="16" spans="1:8" ht="278.25" customHeight="1" x14ac:dyDescent="0.15">
      <c r="A16" s="65"/>
      <c r="B16" s="66"/>
      <c r="C16" s="66"/>
      <c r="D16" s="66"/>
      <c r="E16" s="66"/>
      <c r="F16" s="66"/>
      <c r="G16" s="66"/>
      <c r="H16" s="66"/>
    </row>
    <row r="17" spans="1:8" ht="27" customHeight="1" x14ac:dyDescent="0.15">
      <c r="A17" s="64" t="s">
        <v>38</v>
      </c>
      <c r="B17" s="64"/>
      <c r="C17" s="64"/>
      <c r="D17" s="64"/>
      <c r="E17" s="64"/>
      <c r="F17" s="64"/>
      <c r="G17" s="64"/>
      <c r="H17" s="64"/>
    </row>
    <row r="18" spans="1:8" ht="4.5" customHeight="1" thickBot="1" x14ac:dyDescent="0.2">
      <c r="A18" s="2"/>
      <c r="B18" s="2"/>
      <c r="C18" s="2"/>
      <c r="D18" s="2"/>
      <c r="E18" s="2"/>
      <c r="F18" s="2"/>
      <c r="G18" s="2"/>
      <c r="H18" s="2"/>
    </row>
    <row r="19" spans="1:8" ht="15.95" hidden="1" customHeight="1" x14ac:dyDescent="0.15">
      <c r="A19" s="22" t="s">
        <v>14</v>
      </c>
      <c r="B19" s="20" t="s">
        <v>13</v>
      </c>
      <c r="C19" s="17"/>
      <c r="D19" s="19">
        <v>17</v>
      </c>
      <c r="E19" s="18"/>
      <c r="F19" s="18"/>
      <c r="G19" s="18"/>
      <c r="H19" s="16" t="s">
        <v>10</v>
      </c>
    </row>
    <row r="20" spans="1:8" ht="15.95" hidden="1" customHeight="1" x14ac:dyDescent="0.15">
      <c r="A20" s="21"/>
      <c r="B20" s="20" t="s">
        <v>12</v>
      </c>
      <c r="C20" s="17"/>
      <c r="D20" s="19">
        <v>15.9</v>
      </c>
      <c r="E20" s="18"/>
      <c r="F20" s="18"/>
      <c r="G20" s="18"/>
      <c r="H20" s="16" t="s">
        <v>11</v>
      </c>
    </row>
    <row r="21" spans="1:8" ht="30" customHeight="1" x14ac:dyDescent="0.15">
      <c r="A21" s="71" t="s">
        <v>39</v>
      </c>
      <c r="B21" s="59"/>
      <c r="C21" s="36" t="s">
        <v>25</v>
      </c>
      <c r="D21" s="57">
        <v>150</v>
      </c>
      <c r="E21" s="46" t="s">
        <v>31</v>
      </c>
      <c r="F21" s="49" t="s">
        <v>32</v>
      </c>
      <c r="G21" s="56">
        <v>150</v>
      </c>
      <c r="H21" s="16"/>
    </row>
    <row r="22" spans="1:8" ht="15.75" customHeight="1" x14ac:dyDescent="0.15">
      <c r="A22" s="58" t="s">
        <v>22</v>
      </c>
      <c r="B22" s="59"/>
      <c r="C22" s="37" t="s">
        <v>26</v>
      </c>
      <c r="D22" s="41">
        <f>D26/0.7</f>
        <v>25.111350000000002</v>
      </c>
      <c r="E22" s="44"/>
      <c r="F22" s="12"/>
      <c r="G22" s="12"/>
      <c r="H22" s="50" t="s">
        <v>33</v>
      </c>
    </row>
    <row r="23" spans="1:8" ht="15.75" customHeight="1" x14ac:dyDescent="0.15">
      <c r="A23" s="58" t="s">
        <v>20</v>
      </c>
      <c r="B23" s="59"/>
      <c r="C23" s="37" t="s">
        <v>27</v>
      </c>
      <c r="D23" s="42">
        <f>IF(D21="","",(((ROUNDUP((G21-48)/18,0)*6.5)+5.5)*(D21-17))/100)</f>
        <v>59.185000000000002</v>
      </c>
      <c r="E23" s="42"/>
      <c r="F23" s="35"/>
      <c r="G23" s="35"/>
      <c r="H23" s="51" t="s">
        <v>34</v>
      </c>
    </row>
    <row r="24" spans="1:8" ht="15.75" customHeight="1" x14ac:dyDescent="0.15">
      <c r="A24" s="58" t="s">
        <v>21</v>
      </c>
      <c r="B24" s="59"/>
      <c r="C24" s="38"/>
      <c r="D24" s="42">
        <f>IF(D21="","",((D23*100)/(D21*G21))*100)</f>
        <v>26.304444444444446</v>
      </c>
      <c r="E24" s="42"/>
      <c r="F24" s="35"/>
      <c r="G24" s="35"/>
      <c r="H24" s="50" t="s">
        <v>35</v>
      </c>
    </row>
    <row r="25" spans="1:8" ht="15.95" hidden="1" customHeight="1" x14ac:dyDescent="0.15">
      <c r="A25" s="11" t="s">
        <v>9</v>
      </c>
      <c r="B25" s="10"/>
      <c r="C25" s="39" t="s">
        <v>28</v>
      </c>
      <c r="D25" s="43">
        <v>1.99</v>
      </c>
      <c r="E25" s="43"/>
      <c r="F25" s="13"/>
      <c r="G25" s="13"/>
      <c r="H25" s="52"/>
    </row>
    <row r="26" spans="1:8" ht="15.75" customHeight="1" x14ac:dyDescent="0.15">
      <c r="A26" s="58" t="s">
        <v>23</v>
      </c>
      <c r="B26" s="59"/>
      <c r="C26" s="37" t="s">
        <v>29</v>
      </c>
      <c r="D26" s="41">
        <f>D23*D27</f>
        <v>17.577945</v>
      </c>
      <c r="E26" s="44"/>
      <c r="F26" s="12"/>
      <c r="G26" s="12"/>
      <c r="H26" s="51" t="s">
        <v>34</v>
      </c>
    </row>
    <row r="27" spans="1:8" ht="15.95" hidden="1" customHeight="1" x14ac:dyDescent="0.15">
      <c r="A27" s="11" t="s">
        <v>8</v>
      </c>
      <c r="B27" s="10"/>
      <c r="C27" s="39" t="s">
        <v>7</v>
      </c>
      <c r="D27" s="44">
        <v>0.29699999999999999</v>
      </c>
      <c r="E27" s="44"/>
      <c r="F27" s="12"/>
      <c r="G27" s="12"/>
      <c r="H27" s="53"/>
    </row>
    <row r="28" spans="1:8" ht="15.75" customHeight="1" thickBot="1" x14ac:dyDescent="0.2">
      <c r="A28" s="60" t="s">
        <v>24</v>
      </c>
      <c r="B28" s="61"/>
      <c r="C28" s="40" t="s">
        <v>30</v>
      </c>
      <c r="D28" s="45">
        <f>D22</f>
        <v>25.111350000000002</v>
      </c>
      <c r="E28" s="47" t="s">
        <v>6</v>
      </c>
      <c r="F28" s="48">
        <f>ROUND(1/D25,2)</f>
        <v>0.5</v>
      </c>
      <c r="G28" s="28"/>
      <c r="H28" s="54" t="s">
        <v>33</v>
      </c>
    </row>
    <row r="29" spans="1:8" ht="15.95" hidden="1" customHeight="1" x14ac:dyDescent="0.15">
      <c r="A29" s="15" t="s">
        <v>5</v>
      </c>
      <c r="B29" s="23"/>
      <c r="C29" s="14" t="s">
        <v>4</v>
      </c>
      <c r="D29" s="24">
        <f>ROUND(D22/(D23*0.0001)/3600,2)</f>
        <v>1.18</v>
      </c>
      <c r="E29" s="25"/>
      <c r="F29" s="26"/>
      <c r="G29" s="26"/>
      <c r="H29" s="27" t="s">
        <v>3</v>
      </c>
    </row>
    <row r="30" spans="1:8" ht="15.95" hidden="1" customHeight="1" thickBot="1" x14ac:dyDescent="0.2">
      <c r="A30" s="9" t="s">
        <v>2</v>
      </c>
      <c r="B30" s="8"/>
      <c r="C30" s="7" t="s">
        <v>1</v>
      </c>
      <c r="D30" s="6">
        <f>ROUND((2*9.8)/((353/(273+D20))*D29^2),2)</f>
        <v>11.52</v>
      </c>
      <c r="E30" s="5"/>
      <c r="F30" s="4"/>
      <c r="G30" s="4"/>
      <c r="H30" s="3"/>
    </row>
    <row r="31" spans="1:8" ht="14.25" customHeight="1" x14ac:dyDescent="0.15"/>
    <row r="32" spans="1:8" ht="14.25" customHeight="1" x14ac:dyDescent="0.15">
      <c r="B32" s="55"/>
      <c r="C32" s="55" t="s">
        <v>36</v>
      </c>
      <c r="D32" s="55"/>
      <c r="E32" s="55"/>
      <c r="F32" s="62" t="s">
        <v>37</v>
      </c>
      <c r="G32" s="63"/>
      <c r="H32" s="63"/>
    </row>
    <row r="33" spans="1:8" s="29" customFormat="1" x14ac:dyDescent="0.15"/>
    <row r="34" spans="1:8" s="29" customFormat="1" ht="14.25" x14ac:dyDescent="0.15">
      <c r="A34" s="30" t="s">
        <v>16</v>
      </c>
      <c r="B34" s="31">
        <v>0</v>
      </c>
      <c r="C34" s="32">
        <v>10</v>
      </c>
      <c r="D34" s="32">
        <v>20</v>
      </c>
      <c r="E34" s="32">
        <v>30</v>
      </c>
      <c r="F34" s="32">
        <v>40</v>
      </c>
      <c r="G34" s="32">
        <v>50</v>
      </c>
      <c r="H34" s="32">
        <v>60</v>
      </c>
    </row>
    <row r="35" spans="1:8" s="29" customFormat="1" ht="14.25" x14ac:dyDescent="0.15">
      <c r="A35" s="30" t="s">
        <v>15</v>
      </c>
      <c r="B35" s="33">
        <f>'PQ-SV064 デイリーブレス（SVG-18NET-G） '!$D$22*(B34/9.8)^(1/'PQ-SV064 デイリーブレス（SVG-18NET-G） '!$D$25)</f>
        <v>0</v>
      </c>
      <c r="C35" s="33">
        <f>'PQ-SV064 デイリーブレス（SVG-18NET-G） '!$D$22*(C34/9.8)^(1/'PQ-SV064 デイリーブレス（SVG-18NET-G） '!$D$25)</f>
        <v>25.367581739898004</v>
      </c>
      <c r="D35" s="33">
        <f>'PQ-SV064 デイリーブレス（SVG-18NET-G） '!$D$22*(D34/9.8)^(1/'PQ-SV064 デイリーブレス（SVG-18NET-G） '!$D$25)</f>
        <v>35.937711922194218</v>
      </c>
      <c r="E35" s="33">
        <f>'PQ-SV064 デイリーブレス（SVG-18NET-G） '!$D$22*(E34/9.8)^(1/'PQ-SV064 デイリーブレス（SVG-18NET-G） '!$D$25)</f>
        <v>44.059391303783279</v>
      </c>
      <c r="F35" s="33">
        <f>'PQ-SV064 デイリーブレス（SVG-18NET-G） '!$D$22*(F34/9.8)^(1/'PQ-SV064 デイリーブレス（SVG-18NET-G） '!$D$25)</f>
        <v>50.912189874659028</v>
      </c>
      <c r="G35" s="33">
        <f>'PQ-SV064 デイリーブレス（SVG-18NET-G） '!$D$22*(G34/9.8)^(1/'PQ-SV064 デイリーブレス（SVG-18NET-G） '!$D$25)</f>
        <v>56.953481435377434</v>
      </c>
      <c r="H35" s="33">
        <f>'PQ-SV064 デイリーブレス（SVG-18NET-G） '!$D$22*(H34/9.8)^(1/'PQ-SV064 デイリーブレス（SVG-18NET-G） '!$D$25)</f>
        <v>62.417999806904689</v>
      </c>
    </row>
    <row r="36" spans="1:8" s="29" customFormat="1" x14ac:dyDescent="0.15"/>
    <row r="37" spans="1:8" s="29" customFormat="1" x14ac:dyDescent="0.15">
      <c r="A37" s="34" t="s">
        <v>0</v>
      </c>
    </row>
    <row r="38" spans="1:8" s="29" customFormat="1" x14ac:dyDescent="0.15">
      <c r="A38" s="34"/>
    </row>
  </sheetData>
  <sheetProtection algorithmName="SHA-512" hashValue="pFAWNwmp0eOIjjrmTs9nTU3a1/FsytLFXkpdn5a50veqYzw9I62oP6Nmb+ubl2hdcPHX3Ca8R4K93VA+POcwgQ==" saltValue="ouCZ2ib4DP85ZcA+xnQdrA==" spinCount="100000" sheet="1" objects="1" scenarios="1" selectLockedCells="1"/>
  <mergeCells count="13">
    <mergeCell ref="A2:E14"/>
    <mergeCell ref="F1:H1"/>
    <mergeCell ref="A1:E1"/>
    <mergeCell ref="A21:B21"/>
    <mergeCell ref="A23:B23"/>
    <mergeCell ref="A22:B22"/>
    <mergeCell ref="A26:B26"/>
    <mergeCell ref="A28:B28"/>
    <mergeCell ref="F32:H32"/>
    <mergeCell ref="A17:H17"/>
    <mergeCell ref="A15:H15"/>
    <mergeCell ref="A16:H16"/>
    <mergeCell ref="A24:B24"/>
  </mergeCells>
  <phoneticPr fontId="2"/>
  <dataValidations count="1">
    <dataValidation type="decimal" allowBlank="1" showInputMessage="1" showErrorMessage="1" error="製作範囲外" sqref="D21 G21">
      <formula1>150</formula1>
      <formula2>1000</formula2>
    </dataValidation>
  </dataValidations>
  <pageMargins left="0.78740157480314965" right="0.59055118110236227" top="0.59055118110236227" bottom="0.19685039370078741" header="0" footer="0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PQ-SV064 デイリーブレス（SVG-18NET-G） </vt:lpstr>
      <vt:lpstr>'PQ-SV064 デイリーブレス（SVG-18NET-G） '!Print_Area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2022-04-25T02:26:22Z</cp:lastPrinted>
  <dcterms:created xsi:type="dcterms:W3CDTF">1999-11-18T07:30:21Z</dcterms:created>
  <dcterms:modified xsi:type="dcterms:W3CDTF">2022-04-26T00:01:14Z</dcterms:modified>
</cp:coreProperties>
</file>