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YrykmFeXOJe3d9IDuk5Mx2I4VrslnTjEwU10j/iVP8v4XGWT536/DgbRN2ubf5o0TPMKOE4Ou0qhdORZA4wFkA==" workbookSaltValue="hxcFISlWmXmIiyFeeIordw==" workbookSpinCount="100000" lockStructure="1"/>
  <bookViews>
    <workbookView xWindow="0" yWindow="0" windowWidth="28800" windowHeight="14010" tabRatio="958"/>
  </bookViews>
  <sheets>
    <sheet name="PQ-SV059 SB-S2525 15D" sheetId="52228" r:id="rId1"/>
  </sheets>
  <definedNames>
    <definedName name="_xlnm.Print_Area" localSheetId="0">'PQ-SV059 SB-S2525 15D'!$A$1:$H$35</definedName>
  </definedNames>
  <calcPr calcId="162913"/>
</workbook>
</file>

<file path=xl/calcChain.xml><?xml version="1.0" encoding="utf-8"?>
<calcChain xmlns="http://schemas.openxmlformats.org/spreadsheetml/2006/main">
  <c r="F27" i="52228" l="1"/>
  <c r="D27" i="52228"/>
  <c r="D26" i="52228"/>
  <c r="D29" i="52228"/>
  <c r="D31" i="52228"/>
  <c r="D20" i="52228"/>
  <c r="D19" i="52228"/>
  <c r="B37" i="52228"/>
  <c r="C37" i="52228"/>
  <c r="D37" i="52228"/>
  <c r="E37" i="52228"/>
  <c r="F37" i="52228"/>
  <c r="G37" i="52228"/>
  <c r="H37" i="52228"/>
  <c r="D32" i="52228" l="1"/>
</calcChain>
</file>

<file path=xl/sharedStrings.xml><?xml version="1.0" encoding="utf-8"?>
<sst xmlns="http://schemas.openxmlformats.org/spreadsheetml/2006/main" count="46" uniqueCount="45">
  <si>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</si>
  <si>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</si>
  <si>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　流量係数</t>
    <rPh sb="1" eb="3">
      <t>リュウリョウ</t>
    </rPh>
    <rPh sb="3" eb="5">
      <t>ケイスウ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</si>
  <si>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</si>
  <si>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</si>
  <si>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</si>
  <si>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</si>
  <si>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</si>
  <si>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</si>
  <si>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℃</t>
    <phoneticPr fontId="2"/>
  </si>
  <si>
    <t>×</t>
    <phoneticPr fontId="2"/>
  </si>
  <si>
    <t>ｎ＝</t>
    <phoneticPr fontId="2"/>
  </si>
  <si>
    <t>ａ＝</t>
    <phoneticPr fontId="2"/>
  </si>
  <si>
    <t>α＝</t>
    <phoneticPr fontId="2"/>
  </si>
  <si>
    <t>(⊿P/9.8)</t>
    <phoneticPr fontId="2"/>
  </si>
  <si>
    <r>
      <t>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/hr</t>
    </r>
    <phoneticPr fontId="2"/>
  </si>
  <si>
    <t>Ｖ=</t>
    <phoneticPr fontId="2"/>
  </si>
  <si>
    <t>m/s</t>
    <phoneticPr fontId="2"/>
  </si>
  <si>
    <t>ζ=</t>
    <phoneticPr fontId="2"/>
  </si>
  <si>
    <t>シックハウス対策φ100基準風量</t>
    <rPh sb="6" eb="8">
      <t>タイサク</t>
    </rPh>
    <rPh sb="12" eb="14">
      <t>キジュン</t>
    </rPh>
    <rPh sb="14" eb="16">
      <t>フウリョウ</t>
    </rPh>
    <phoneticPr fontId="2"/>
  </si>
  <si>
    <t>シックハウス対策基準風量時の圧力差</t>
    <rPh sb="6" eb="8">
      <t>タイサク</t>
    </rPh>
    <rPh sb="8" eb="10">
      <t>キジュン</t>
    </rPh>
    <rPh sb="10" eb="12">
      <t>フウリョウ</t>
    </rPh>
    <rPh sb="12" eb="13">
      <t>ジ</t>
    </rPh>
    <rPh sb="14" eb="16">
      <t>アツリョク</t>
    </rPh>
    <rPh sb="16" eb="17">
      <t>サ</t>
    </rPh>
    <phoneticPr fontId="2"/>
  </si>
  <si>
    <t>Ｐａ</t>
    <phoneticPr fontId="2"/>
  </si>
  <si>
    <r>
      <t>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</si>
  <si>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>φ100ダクト　実質断面積</t>
    <rPh sb="8" eb="10">
      <t>ジッシツ</t>
    </rPh>
    <rPh sb="10" eb="12">
      <t>ダンメン</t>
    </rPh>
    <rPh sb="12" eb="13">
      <t>セキ</t>
    </rPh>
    <phoneticPr fontId="2"/>
  </si>
  <si>
    <t>基準風量時の圧力差における相当風速</t>
    <rPh sb="0" eb="2">
      <t>キジュン</t>
    </rPh>
    <rPh sb="2" eb="4">
      <t>フウリョウ</t>
    </rPh>
    <rPh sb="4" eb="5">
      <t>ジ</t>
    </rPh>
    <rPh sb="6" eb="8">
      <t>アツリョク</t>
    </rPh>
    <rPh sb="8" eb="9">
      <t>サ</t>
    </rPh>
    <rPh sb="13" eb="15">
      <t>ソウトウ</t>
    </rPh>
    <rPh sb="15" eb="17">
      <t>フウソク</t>
    </rPh>
    <phoneticPr fontId="2"/>
  </si>
  <si>
    <t>SB-WINDOW (SB-S2525 15D)　商品図</t>
    <rPh sb="25" eb="27">
      <t>ショウヒン</t>
    </rPh>
    <rPh sb="27" eb="28">
      <t>ズ</t>
    </rPh>
    <phoneticPr fontId="2"/>
  </si>
  <si>
    <t>第3種換気　給気口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</si>
  <si>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</si>
  <si>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</si>
  <si>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</si>
  <si>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 xml:space="preserve">隙間特性値 </t>
    <rPh sb="0" eb="2">
      <t>スキマ</t>
    </rPh>
    <rPh sb="2" eb="4">
      <t>トクセイ</t>
    </rPh>
    <rPh sb="4" eb="5">
      <t>チ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</si>
  <si>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</si>
  <si>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</si>
  <si>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</si>
  <si>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</si>
  <si>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</si>
  <si>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αＡ＝</t>
    <phoneticPr fontId="2"/>
  </si>
  <si>
    <t>Ｑ＝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</si>
  <si>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</si>
  <si>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</si>
  <si>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</si>
  <si>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</si>
  <si>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</si>
  <si>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PQ-SV059 SB-WINDOW SB-S2525 15C</t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</si>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</sst>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0_ "/>
    <numFmt numFmtId="180" formatCode="#,##0.0;[Red]\-#,##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7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8" fillId="0" borderId="1" xfId="0" applyFont="1" applyFill="1" applyBorder="1" applyAlignment="1" applyProtection="1">
      <alignment horizontal="left" vertical="center"/>
      <protection hidden="1"/>
    </xf>
    <xf numFmtId="0" fontId="3" fillId="0" borderId="14" xfId="0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9" xfId="0" applyFont="1" applyFill="1" applyBorder="1" applyAlignment="1" applyProtection="1">
      <alignment horizontal="left" vertical="center"/>
      <protection hidden="1"/>
    </xf>
    <xf numFmtId="0" fontId="3" fillId="0" borderId="13" xfId="0" applyFont="1" applyFill="1" applyBorder="1" applyAlignment="1" applyProtection="1">
      <alignment horizontal="center" vertical="center"/>
      <protection hidden="1"/>
    </xf>
    <xf numFmtId="176" fontId="0" fillId="2" borderId="7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178" fontId="4" fillId="0" borderId="7" xfId="0" applyNumberFormat="1" applyFont="1" applyFill="1" applyBorder="1" applyAlignment="1" applyProtection="1">
      <alignment vertical="center"/>
      <protection hidden="1"/>
    </xf>
    <xf numFmtId="38" fontId="15" fillId="0" borderId="7" xfId="1" applyFont="1" applyFill="1" applyBorder="1" applyAlignment="1" applyProtection="1">
      <alignment horizontal="right" vertical="center"/>
      <protection hidden="1"/>
    </xf>
    <xf numFmtId="180" fontId="0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ont="1" applyFill="1" applyBorder="1" applyAlignment="1" applyProtection="1">
      <alignment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9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horizontal="right" vertical="center"/>
      <protection hidden="1"/>
    </xf>
    <xf numFmtId="179" fontId="0" fillId="0" borderId="10" xfId="0" applyNumberFormat="1" applyFont="1" applyFill="1" applyBorder="1" applyAlignment="1" applyProtection="1">
      <alignment horizontal="right" vertical="center"/>
      <protection hidden="1"/>
    </xf>
    <xf numFmtId="0" fontId="0" fillId="0" borderId="10" xfId="0" applyNumberFormat="1" applyFont="1" applyFill="1" applyBorder="1" applyAlignment="1" applyProtection="1">
      <alignment horizontal="right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Font="1" applyFill="1" applyBorder="1" applyAlignment="1" applyProtection="1">
      <alignment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177" fontId="3" fillId="0" borderId="9" xfId="0" applyNumberFormat="1" applyFont="1" applyFill="1" applyBorder="1" applyAlignment="1" applyProtection="1">
      <alignment vertical="center"/>
      <protection hidden="1"/>
    </xf>
    <xf numFmtId="176" fontId="0" fillId="0" borderId="3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alignment horizontal="right" vertical="center"/>
      <protection hidden="1"/>
    </xf>
    <xf numFmtId="0" fontId="14" fillId="0" borderId="3" xfId="0" applyNumberFormat="1" applyFont="1" applyFill="1" applyBorder="1" applyAlignment="1" applyProtection="1">
      <alignment horizontal="left" vertical="center"/>
      <protection hidden="1"/>
    </xf>
    <xf numFmtId="0" fontId="7" fillId="0" borderId="3" xfId="0" applyNumberFormat="1" applyFont="1" applyFill="1" applyBorder="1" applyAlignment="1" applyProtection="1">
      <alignment horizontal="left" vertical="center"/>
      <protection hidden="1"/>
    </xf>
    <xf numFmtId="177" fontId="0" fillId="0" borderId="2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6" xfId="0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horizontal="right" vertical="center"/>
      <protection hidden="1"/>
    </xf>
    <xf numFmtId="0" fontId="3" fillId="0" borderId="16" xfId="0" applyFont="1" applyFill="1" applyBorder="1" applyAlignment="1" applyProtection="1">
      <alignment vertical="center"/>
      <protection hidden="1"/>
    </xf>
    <xf numFmtId="0" fontId="6" fillId="0" borderId="16" xfId="0" applyNumberFormat="1" applyFont="1" applyFill="1" applyBorder="1" applyAlignment="1" applyProtection="1">
      <alignment horizontal="centerContinuous" vertical="center"/>
      <protection hidden="1"/>
    </xf>
    <xf numFmtId="0" fontId="5" fillId="0" borderId="16" xfId="0" applyNumberFormat="1" applyFont="1" applyFill="1" applyBorder="1" applyAlignment="1" applyProtection="1">
      <alignment horizontal="centerContinuous" vertical="center"/>
      <protection hidden="1"/>
    </xf>
    <xf numFmtId="177" fontId="3" fillId="0" borderId="18" xfId="0" applyNumberFormat="1" applyFont="1" applyFill="1" applyBorder="1" applyAlignment="1" applyProtection="1">
      <alignment vertical="center"/>
      <protection hidden="1"/>
    </xf>
    <xf numFmtId="0" fontId="3" fillId="0" borderId="7" xfId="0" applyFont="1" applyFill="1" applyBorder="1" applyAlignment="1" applyProtection="1">
      <alignment vertical="center"/>
      <protection hidden="1"/>
    </xf>
    <xf numFmtId="0" fontId="6" fillId="0" borderId="7" xfId="0" applyNumberFormat="1" applyFont="1" applyFill="1" applyBorder="1" applyAlignment="1" applyProtection="1">
      <alignment horizontal="centerContinuous" vertical="center"/>
      <protection hidden="1"/>
    </xf>
    <xf numFmtId="0" fontId="5" fillId="0" borderId="7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9" xfId="0" applyNumberFormat="1" applyFont="1" applyFill="1" applyBorder="1" applyAlignment="1" applyProtection="1">
      <alignment vertical="center"/>
      <protection hidden="1"/>
    </xf>
    <xf numFmtId="0" fontId="3" fillId="0" borderId="5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3" fillId="0" borderId="4" xfId="0" applyFont="1" applyFill="1" applyBorder="1" applyAlignment="1" applyProtection="1">
      <alignment horizontal="right" vertical="center"/>
      <protection hidden="1"/>
    </xf>
    <xf numFmtId="0" fontId="3" fillId="0" borderId="3" xfId="0" applyFont="1" applyFill="1" applyBorder="1" applyAlignment="1" applyProtection="1">
      <alignment vertical="center"/>
      <protection hidden="1"/>
    </xf>
    <xf numFmtId="0" fontId="6" fillId="0" borderId="3" xfId="0" applyNumberFormat="1" applyFont="1" applyFill="1" applyBorder="1" applyAlignment="1" applyProtection="1">
      <alignment horizontal="centerContinuous" vertical="center"/>
      <protection hidden="1"/>
    </xf>
    <xf numFmtId="0" fontId="5" fillId="0" borderId="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2" xfId="0" applyNumberFormat="1" applyFont="1" applyFill="1" applyBorder="1" applyAlignment="1" applyProtection="1">
      <alignment vertical="center"/>
      <protection hidden="1"/>
    </xf>
    <xf numFmtId="0" fontId="8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9" fillId="4" borderId="0" xfId="0" applyFont="1" applyFill="1" applyBorder="1" applyAlignment="1" applyProtection="1">
      <alignment horizontal="center" vertical="center"/>
      <protection hidden="1"/>
    </xf>
    <xf numFmtId="0" fontId="10" fillId="4" borderId="0" xfId="0" applyFont="1" applyFill="1" applyBorder="1" applyAlignment="1" applyProtection="1">
      <alignment vertical="center"/>
      <protection hidden="1"/>
    </xf>
    <xf numFmtId="38" fontId="10" fillId="4" borderId="0" xfId="1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178" fontId="11" fillId="4" borderId="0" xfId="0" applyNumberFormat="1" applyFont="1" applyFill="1" applyBorder="1" applyAlignment="1" applyProtection="1">
      <alignment vertical="center"/>
      <protection hidden="1"/>
    </xf>
    <xf numFmtId="0" fontId="9" fillId="4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12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12" fillId="3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11" xfId="0" applyFont="1" applyBorder="1" applyAlignment="1" applyProtection="1">
      <alignment horizontal="left" vertical="center" indent="1"/>
      <protection hidden="1"/>
    </xf>
    <xf numFmtId="0" fontId="0" fillId="0" borderId="5" xfId="0" applyFont="1" applyFill="1" applyBorder="1" applyAlignment="1" applyProtection="1">
      <alignment horizontal="left" vertical="center" indent="1"/>
      <protection hidden="1"/>
    </xf>
    <xf numFmtId="0" fontId="0" fillId="0" borderId="19" xfId="0" applyBorder="1" applyAlignment="1" applyProtection="1">
      <alignment horizontal="left" vertical="center" indent="1"/>
      <protection hidden="1"/>
    </xf>
    <xf numFmtId="0" fontId="0" fillId="0" borderId="11" xfId="0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8099593602461E-2"/>
          <c:y val="8.6024403508917782E-2"/>
          <c:w val="0.88300665350627916"/>
          <c:h val="0.7607783185319916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CC"/>
              </a:solidFill>
              <a:prstDash val="solid"/>
            </a:ln>
          </c:spPr>
          <c:marker>
            <c:symbol val="none"/>
          </c:marker>
          <c:xVal>
            <c:numRef>
              <c:f>'PQ-SV059 SB-S2525 15D'!$B$37:$H$37</c:f>
              <c:numCache>
                <c:formatCode>0.0_ </c:formatCode>
                <c:ptCount val="7"/>
                <c:pt idx="0">
                  <c:v>0</c:v>
                </c:pt>
                <c:pt idx="1">
                  <c:v>17.843552533216492</c:v>
                </c:pt>
                <c:pt idx="2">
                  <c:v>28.593257395064651</c:v>
                </c:pt>
                <c:pt idx="3">
                  <c:v>37.675029923624194</c:v>
                </c:pt>
                <c:pt idx="4">
                  <c:v>45.819035583775815</c:v>
                </c:pt>
                <c:pt idx="5">
                  <c:v>53.329943389548099</c:v>
                </c:pt>
                <c:pt idx="6">
                  <c:v>60.372049005802062</c:v>
                </c:pt>
              </c:numCache>
            </c:numRef>
          </c:xVal>
          <c:yVal>
            <c:numRef>
              <c:f>'PQ-SV059 SB-S2525 15D'!$B$36:$H$36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EF-4B71-B56F-DF98FE550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76800"/>
        <c:axId val="1"/>
      </c:scatterChart>
      <c:valAx>
        <c:axId val="547876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通気量Ｑ </a:t>
                </a:r>
                <a:r>
                  <a:rPr lang="en-US" altLang="ja-JP" sz="1400" baseline="0"/>
                  <a:t>(m3/hr)</a:t>
                </a:r>
              </a:p>
            </c:rich>
          </c:tx>
          <c:layout>
            <c:manualLayout>
              <c:xMode val="edge"/>
              <c:yMode val="edge"/>
              <c:x val="0.41909611298587679"/>
              <c:y val="0.914784205693296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aseline="0"/>
                  <a:t>圧力差⊿Ｐ </a:t>
                </a:r>
                <a:r>
                  <a:rPr lang="en-US" altLang="ja-JP" sz="1400" baseline="0"/>
                  <a:t>(Pa)</a:t>
                </a:r>
              </a:p>
            </c:rich>
          </c:tx>
          <c:layout>
            <c:manualLayout>
              <c:xMode val="edge"/>
              <c:yMode val="edge"/>
              <c:x val="5.6659584218638487E-5"/>
              <c:y val="0.281921288764524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7876800"/>
        <c:crosses val="autoZero"/>
        <c:crossBetween val="midCat"/>
      </c:valAx>
      <c:spPr>
        <a:noFill/>
        <a:ln w="190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096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244799</xdr:colOff>
      <xdr:row>1</xdr:row>
      <xdr:rowOff>180974</xdr:rowOff>
    </xdr:from>
    <xdr:to>
      <xdr:col>7</xdr:col>
      <xdr:colOff>138616</xdr:colOff>
      <xdr:row>13</xdr:row>
      <xdr:rowOff>85725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799" y="523874"/>
          <a:ext cx="5675492" cy="4019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H42"/>
  <sheetViews>
    <sheetView showGridLines="0" showRowColHeaders="0" tabSelected="1" zoomScaleNormal="100" workbookViewId="0">
      <selection activeCell="F6" sqref="F6"/>
    </sheetView>
  </sheetViews>
  <sheetFormatPr defaultColWidth="9"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6" t="s">
        <v>25</v>
      </c>
      <c r="B1" s="66"/>
      <c r="C1" s="66"/>
      <c r="D1" s="66"/>
      <c r="E1" s="71"/>
      <c r="F1" s="69" t="s">
        <v>26</v>
      </c>
      <c r="G1" s="70"/>
      <c r="H1" s="70"/>
    </row>
    <row r="2" spans="1:8" ht="27" customHeight="1" x14ac:dyDescent="0.15">
      <c r="A2" s="5"/>
      <c r="B2" s="5"/>
      <c r="C2" s="5"/>
      <c r="D2" s="5"/>
      <c r="E2" s="5"/>
    </row>
    <row r="3" spans="1:8" ht="27" customHeight="1" x14ac:dyDescent="0.15">
      <c r="A3" s="5"/>
      <c r="B3" s="5"/>
      <c r="C3" s="5"/>
      <c r="D3" s="5"/>
      <c r="E3" s="5"/>
    </row>
    <row r="4" spans="1:8" ht="27" customHeight="1" x14ac:dyDescent="0.15">
      <c r="A4" s="5"/>
      <c r="B4" s="5"/>
      <c r="C4" s="5"/>
      <c r="D4" s="5"/>
      <c r="E4" s="5"/>
    </row>
    <row r="5" spans="1:8" ht="27" customHeight="1" x14ac:dyDescent="0.15">
      <c r="A5" s="5"/>
      <c r="B5" s="5"/>
      <c r="C5" s="5"/>
      <c r="D5" s="5"/>
      <c r="E5" s="5"/>
    </row>
    <row r="6" spans="1:8" ht="27" customHeight="1" x14ac:dyDescent="0.15">
      <c r="A6" s="5"/>
      <c r="B6" s="5"/>
      <c r="C6" s="5"/>
      <c r="D6" s="5"/>
      <c r="E6" s="5"/>
    </row>
    <row r="7" spans="1:8" ht="27" customHeight="1" x14ac:dyDescent="0.15">
      <c r="A7" s="5"/>
      <c r="B7" s="5"/>
      <c r="C7" s="5"/>
      <c r="D7" s="5"/>
      <c r="E7" s="5"/>
    </row>
    <row r="8" spans="1:8" ht="27" customHeight="1" x14ac:dyDescent="0.15">
      <c r="A8" s="5"/>
      <c r="B8" s="5"/>
      <c r="C8" s="5"/>
      <c r="D8" s="5"/>
      <c r="E8" s="5"/>
    </row>
    <row r="9" spans="1:8" ht="27" customHeight="1" x14ac:dyDescent="0.15">
      <c r="A9" s="5"/>
      <c r="B9" s="5"/>
      <c r="C9" s="5"/>
      <c r="D9" s="5"/>
      <c r="E9" s="5"/>
    </row>
    <row r="10" spans="1:8" ht="27" customHeight="1" x14ac:dyDescent="0.15">
      <c r="A10" s="5"/>
      <c r="B10" s="5"/>
      <c r="C10" s="5"/>
      <c r="D10" s="5"/>
      <c r="E10" s="5"/>
    </row>
    <row r="11" spans="1:8" ht="27" customHeight="1" x14ac:dyDescent="0.15">
      <c r="A11" s="5"/>
      <c r="B11" s="5"/>
      <c r="C11" s="5"/>
      <c r="D11" s="5"/>
      <c r="E11" s="5"/>
    </row>
    <row r="12" spans="1:8" ht="27" customHeight="1" x14ac:dyDescent="0.15">
      <c r="A12" s="5"/>
      <c r="B12" s="5"/>
      <c r="C12" s="5"/>
      <c r="D12" s="5"/>
      <c r="E12" s="5"/>
    </row>
    <row r="13" spans="1:8" ht="27" customHeight="1" x14ac:dyDescent="0.15">
      <c r="A13" s="5"/>
      <c r="B13" s="5"/>
      <c r="C13" s="5"/>
      <c r="D13" s="5"/>
      <c r="E13" s="5"/>
    </row>
    <row r="14" spans="1:8" ht="27" customHeight="1" x14ac:dyDescent="0.15">
      <c r="A14" s="5"/>
      <c r="B14" s="5"/>
      <c r="C14" s="5"/>
      <c r="D14" s="5"/>
      <c r="E14" s="5"/>
    </row>
    <row r="15" spans="1:8" ht="27" customHeight="1" x14ac:dyDescent="0.15">
      <c r="A15" s="66" t="s">
        <v>27</v>
      </c>
      <c r="B15" s="66"/>
      <c r="C15" s="66"/>
      <c r="D15" s="66"/>
      <c r="E15" s="66"/>
      <c r="F15" s="66"/>
      <c r="G15" s="66"/>
      <c r="H15" s="66"/>
    </row>
    <row r="16" spans="1:8" ht="278.25" customHeight="1" x14ac:dyDescent="0.15">
      <c r="A16" s="67"/>
      <c r="B16" s="68"/>
      <c r="C16" s="68"/>
      <c r="D16" s="68"/>
      <c r="E16" s="68"/>
      <c r="F16" s="68"/>
      <c r="G16" s="68"/>
      <c r="H16" s="68"/>
    </row>
    <row r="17" spans="1:8" ht="27" customHeight="1" x14ac:dyDescent="0.15">
      <c r="A17" s="66" t="s">
        <v>28</v>
      </c>
      <c r="B17" s="66"/>
      <c r="C17" s="66"/>
      <c r="D17" s="66"/>
      <c r="E17" s="66"/>
      <c r="F17" s="66"/>
      <c r="G17" s="66"/>
      <c r="H17" s="66"/>
    </row>
    <row r="18" spans="1:8" ht="4.5" customHeight="1" thickBot="1" x14ac:dyDescent="0.2">
      <c r="A18" s="6"/>
      <c r="B18" s="6"/>
      <c r="C18" s="6"/>
      <c r="D18" s="6"/>
      <c r="E18" s="6"/>
      <c r="F18" s="6"/>
      <c r="G18" s="6"/>
      <c r="H18" s="6"/>
    </row>
    <row r="19" spans="1:8" ht="15.95" hidden="1" customHeight="1" x14ac:dyDescent="0.15">
      <c r="A19" s="7" t="s">
        <v>6</v>
      </c>
      <c r="B19" s="8" t="s">
        <v>5</v>
      </c>
      <c r="C19" s="9"/>
      <c r="D19" s="10">
        <f>(28+28.1)/2</f>
        <v>28.05</v>
      </c>
      <c r="E19" s="11"/>
      <c r="F19" s="11"/>
      <c r="G19" s="11"/>
      <c r="H19" s="12" t="s">
        <v>9</v>
      </c>
    </row>
    <row r="20" spans="1:8" ht="15.95" hidden="1" customHeight="1" x14ac:dyDescent="0.15">
      <c r="A20" s="13"/>
      <c r="B20" s="8" t="s">
        <v>4</v>
      </c>
      <c r="C20" s="9"/>
      <c r="D20" s="10">
        <f>(28.5+28.4)/2</f>
        <v>28.45</v>
      </c>
      <c r="E20" s="11"/>
      <c r="F20" s="11"/>
      <c r="G20" s="11"/>
      <c r="H20" s="12" t="s">
        <v>3</v>
      </c>
    </row>
    <row r="21" spans="1:8" ht="15.75" customHeight="1" x14ac:dyDescent="0.15">
      <c r="A21" s="72" t="s">
        <v>44</v>
      </c>
      <c r="B21" s="73"/>
      <c r="C21" s="1" t="s">
        <v>34</v>
      </c>
      <c r="D21" s="14">
        <v>250</v>
      </c>
      <c r="E21" s="15" t="s">
        <v>10</v>
      </c>
      <c r="F21" s="16">
        <v>250</v>
      </c>
      <c r="G21" s="17" t="s">
        <v>38</v>
      </c>
      <c r="H21" s="12"/>
    </row>
    <row r="22" spans="1:8" ht="15.75" customHeight="1" x14ac:dyDescent="0.15">
      <c r="A22" s="72" t="s">
        <v>31</v>
      </c>
      <c r="B22" s="73"/>
      <c r="C22" s="2" t="s">
        <v>12</v>
      </c>
      <c r="D22" s="18">
        <v>17.600000000000001</v>
      </c>
      <c r="E22" s="19"/>
      <c r="F22" s="20"/>
      <c r="G22" s="20"/>
      <c r="H22" s="21" t="s">
        <v>39</v>
      </c>
    </row>
    <row r="23" spans="1:8" ht="15.75" customHeight="1" x14ac:dyDescent="0.15">
      <c r="A23" s="72" t="s">
        <v>29</v>
      </c>
      <c r="B23" s="76"/>
      <c r="C23" s="2" t="s">
        <v>35</v>
      </c>
      <c r="D23" s="22">
        <v>64.84</v>
      </c>
      <c r="E23" s="22"/>
      <c r="F23" s="23"/>
      <c r="G23" s="23"/>
      <c r="H23" s="24" t="s">
        <v>40</v>
      </c>
    </row>
    <row r="24" spans="1:8" ht="15.75" hidden="1" customHeight="1" x14ac:dyDescent="0.15">
      <c r="A24" s="72" t="s">
        <v>30</v>
      </c>
      <c r="B24" s="76"/>
      <c r="C24" s="25" t="s">
        <v>11</v>
      </c>
      <c r="D24" s="26">
        <v>1.47</v>
      </c>
      <c r="E24" s="27"/>
      <c r="F24" s="28"/>
      <c r="G24" s="28"/>
      <c r="H24" s="29"/>
    </row>
    <row r="25" spans="1:8" ht="15.75" customHeight="1" x14ac:dyDescent="0.15">
      <c r="A25" s="72" t="s">
        <v>32</v>
      </c>
      <c r="B25" s="76"/>
      <c r="C25" s="2" t="s">
        <v>36</v>
      </c>
      <c r="D25" s="18">
        <v>13</v>
      </c>
      <c r="E25" s="19"/>
      <c r="F25" s="20"/>
      <c r="G25" s="20"/>
      <c r="H25" s="24" t="s">
        <v>40</v>
      </c>
    </row>
    <row r="26" spans="1:8" ht="15.95" hidden="1" customHeight="1" x14ac:dyDescent="0.15">
      <c r="A26" s="30" t="s">
        <v>2</v>
      </c>
      <c r="B26" s="31"/>
      <c r="C26" s="25" t="s">
        <v>13</v>
      </c>
      <c r="D26" s="19">
        <f>ROUND(D25/D23,3)</f>
        <v>0.2</v>
      </c>
      <c r="E26" s="19"/>
      <c r="F26" s="20"/>
      <c r="G26" s="20"/>
      <c r="H26" s="32"/>
    </row>
    <row r="27" spans="1:8" ht="15.75" customHeight="1" thickBot="1" x14ac:dyDescent="0.2">
      <c r="A27" s="74" t="s">
        <v>33</v>
      </c>
      <c r="B27" s="75"/>
      <c r="C27" s="3" t="s">
        <v>37</v>
      </c>
      <c r="D27" s="33">
        <f>D22</f>
        <v>17.600000000000001</v>
      </c>
      <c r="E27" s="34" t="s">
        <v>14</v>
      </c>
      <c r="F27" s="35">
        <f>ROUND(1/D24,2)</f>
        <v>0.68</v>
      </c>
      <c r="G27" s="36"/>
      <c r="H27" s="37" t="s">
        <v>41</v>
      </c>
    </row>
    <row r="28" spans="1:8" ht="15.95" hidden="1" customHeight="1" x14ac:dyDescent="0.15">
      <c r="A28" s="38" t="s">
        <v>19</v>
      </c>
      <c r="B28" s="39"/>
      <c r="C28" s="40"/>
      <c r="D28" s="41">
        <v>120</v>
      </c>
      <c r="E28" s="42"/>
      <c r="F28" s="43"/>
      <c r="G28" s="43"/>
      <c r="H28" s="44" t="s">
        <v>15</v>
      </c>
    </row>
    <row r="29" spans="1:8" ht="15.95" hidden="1" customHeight="1" x14ac:dyDescent="0.15">
      <c r="A29" s="30" t="s">
        <v>20</v>
      </c>
      <c r="B29" s="31"/>
      <c r="C29" s="25"/>
      <c r="D29" s="45">
        <f>ROUND((D28/D22)^D24*9.8,0)</f>
        <v>165</v>
      </c>
      <c r="E29" s="46"/>
      <c r="F29" s="47"/>
      <c r="G29" s="47"/>
      <c r="H29" s="48" t="s">
        <v>21</v>
      </c>
    </row>
    <row r="30" spans="1:8" ht="15.95" hidden="1" customHeight="1" x14ac:dyDescent="0.15">
      <c r="A30" s="30" t="s">
        <v>23</v>
      </c>
      <c r="B30" s="31"/>
      <c r="C30" s="25"/>
      <c r="D30" s="45">
        <v>78</v>
      </c>
      <c r="E30" s="46"/>
      <c r="F30" s="47"/>
      <c r="G30" s="47"/>
      <c r="H30" s="32" t="s">
        <v>22</v>
      </c>
    </row>
    <row r="31" spans="1:8" ht="15.95" hidden="1" customHeight="1" x14ac:dyDescent="0.15">
      <c r="A31" s="30" t="s">
        <v>24</v>
      </c>
      <c r="B31" s="31"/>
      <c r="C31" s="25" t="s">
        <v>16</v>
      </c>
      <c r="D31" s="45">
        <f>ROUND(D28/(D30*0.0001)/3600,1)</f>
        <v>4.3</v>
      </c>
      <c r="E31" s="46"/>
      <c r="F31" s="47"/>
      <c r="G31" s="47"/>
      <c r="H31" s="48" t="s">
        <v>17</v>
      </c>
    </row>
    <row r="32" spans="1:8" ht="15.95" hidden="1" customHeight="1" thickBot="1" x14ac:dyDescent="0.2">
      <c r="A32" s="49" t="s">
        <v>1</v>
      </c>
      <c r="B32" s="50"/>
      <c r="C32" s="51" t="s">
        <v>18</v>
      </c>
      <c r="D32" s="52">
        <f>ROUND((2*9.8*(D29/9.8))/((353/(273+D20))*D31^2),1)</f>
        <v>15.2</v>
      </c>
      <c r="E32" s="53"/>
      <c r="F32" s="54"/>
      <c r="G32" s="54"/>
      <c r="H32" s="55"/>
    </row>
    <row r="33" spans="1:8" ht="14.25" customHeight="1" x14ac:dyDescent="0.15">
      <c r="A33" s="56"/>
      <c r="B33" s="56"/>
      <c r="C33" s="56"/>
      <c r="D33" s="56"/>
      <c r="E33" s="56"/>
      <c r="F33" s="56"/>
      <c r="G33" s="56"/>
      <c r="H33" s="56"/>
    </row>
    <row r="34" spans="1:8" ht="14.25" customHeight="1" x14ac:dyDescent="0.15">
      <c r="B34" s="57"/>
      <c r="C34" s="57" t="s">
        <v>42</v>
      </c>
      <c r="D34" s="57"/>
      <c r="E34" s="64" t="s">
        <v>43</v>
      </c>
      <c r="F34" s="65"/>
      <c r="G34" s="65"/>
      <c r="H34" s="65"/>
    </row>
    <row r="35" spans="1:8" s="58" customFormat="1" x14ac:dyDescent="0.15"/>
    <row r="36" spans="1:8" s="58" customFormat="1" ht="14.25" x14ac:dyDescent="0.15">
      <c r="A36" s="59" t="s">
        <v>8</v>
      </c>
      <c r="B36" s="60">
        <v>0</v>
      </c>
      <c r="C36" s="61">
        <v>10</v>
      </c>
      <c r="D36" s="61">
        <v>20</v>
      </c>
      <c r="E36" s="61">
        <v>30</v>
      </c>
      <c r="F36" s="61">
        <v>40</v>
      </c>
      <c r="G36" s="61">
        <v>50</v>
      </c>
      <c r="H36" s="61">
        <v>60</v>
      </c>
    </row>
    <row r="37" spans="1:8" s="58" customFormat="1" ht="14.25" x14ac:dyDescent="0.15">
      <c r="A37" s="59" t="s">
        <v>7</v>
      </c>
      <c r="B37" s="62">
        <f>'PQ-SV059 SB-S2525 15D'!$D$22*(B36/9.8)^(1/'PQ-SV059 SB-S2525 15D'!$D$24)</f>
        <v>0</v>
      </c>
      <c r="C37" s="62">
        <f>'PQ-SV059 SB-S2525 15D'!$D$22*(C36/9.8)^(1/'PQ-SV059 SB-S2525 15D'!$D$24)</f>
        <v>17.843552533216492</v>
      </c>
      <c r="D37" s="62">
        <f>'PQ-SV059 SB-S2525 15D'!$D$22*(D36/9.8)^(1/'PQ-SV059 SB-S2525 15D'!$D$24)</f>
        <v>28.593257395064651</v>
      </c>
      <c r="E37" s="62">
        <f>'PQ-SV059 SB-S2525 15D'!$D$22*(E36/9.8)^(1/'PQ-SV059 SB-S2525 15D'!$D$24)</f>
        <v>37.675029923624194</v>
      </c>
      <c r="F37" s="62">
        <f>'PQ-SV059 SB-S2525 15D'!$D$22*(F36/9.8)^(1/'PQ-SV059 SB-S2525 15D'!$D$24)</f>
        <v>45.819035583775815</v>
      </c>
      <c r="G37" s="62">
        <f>'PQ-SV059 SB-S2525 15D'!$D$22*(G36/9.8)^(1/'PQ-SV059 SB-S2525 15D'!$D$24)</f>
        <v>53.329943389548099</v>
      </c>
      <c r="H37" s="62">
        <f>'PQ-SV059 SB-S2525 15D'!$D$22*(H36/9.8)^(1/'PQ-SV059 SB-S2525 15D'!$D$24)</f>
        <v>60.372049005802062</v>
      </c>
    </row>
    <row r="38" spans="1:8" s="58" customFormat="1" x14ac:dyDescent="0.15"/>
    <row r="39" spans="1:8" s="58" customFormat="1" x14ac:dyDescent="0.15">
      <c r="A39" s="63" t="s">
        <v>0</v>
      </c>
    </row>
    <row r="40" spans="1:8" s="58" customFormat="1" x14ac:dyDescent="0.15">
      <c r="A40" s="63"/>
    </row>
    <row r="41" spans="1:8" s="58" customFormat="1" x14ac:dyDescent="0.15"/>
    <row r="42" spans="1:8" s="58" customFormat="1" x14ac:dyDescent="0.15"/>
  </sheetData>
  <sheetProtection password="E8FD" sheet="1" objects="1" scenarios="1" selectLockedCells="1"/>
  <mergeCells count="12">
    <mergeCell ref="E34:H34"/>
    <mergeCell ref="A17:H17"/>
    <mergeCell ref="A15:H15"/>
    <mergeCell ref="A16:H16"/>
    <mergeCell ref="F1:H1"/>
    <mergeCell ref="A1:E1"/>
    <mergeCell ref="A21:B21"/>
    <mergeCell ref="A22:B22"/>
    <mergeCell ref="A27:B27"/>
    <mergeCell ref="A25:B25"/>
    <mergeCell ref="A23:B23"/>
    <mergeCell ref="A24:B24"/>
  </mergeCells>
  <phoneticPr fontId="2"/>
  <pageMargins left="0.78740157480314965" right="0.59055118110236227" top="0.78740157480314965" bottom="0.19685039370078741" header="0" footer="0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PQ-SV059 SB-S2525 15D</vt:lpstr>
      <vt:lpstr>'PQ-SV059 SB-S2525 15D'!Print_Area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2018-05-01T02:47:19Z</cp:lastPrinted>
  <dcterms:created xsi:type="dcterms:W3CDTF">1999-11-18T07:30:21Z</dcterms:created>
  <dcterms:modified xsi:type="dcterms:W3CDTF">2022-04-25T23:51:42Z</dcterms:modified>
</cp:coreProperties>
</file>