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.10\80共有掲示板\◆　6 共有80登録データ（設計NASサーバー複写）\◆　技術資料（PQデータ）お客様提出資料\佐原ホームページ登録データ（複写）\"/>
    </mc:Choice>
  </mc:AlternateContent>
  <workbookProtection workbookAlgorithmName="SHA-512" workbookHashValue="tan36K2tIzsBltgfkqTYg79MZeib3lCOZupg6HA1Gt+TuVxEo2ODW3HiwOt+aO/vgTCLt8+mUH7Hy6wblZfMvQ==" workbookSaltValue="ABvxq2sv6QO7WirIat3iTg==" workbookSpinCount="100000" lockStructure="1"/>
  <bookViews>
    <workbookView xWindow="0" yWindow="0" windowWidth="28800" windowHeight="14010"/>
  </bookViews>
  <sheets>
    <sheet name="PQ-SV040　快テキオートカンキ" sheetId="52227" r:id="rId1"/>
  </sheets>
  <definedNames>
    <definedName name="_xlnm.Print_Area" localSheetId="0">'PQ-SV040　快テキオートカンキ'!$A$1:$H$33</definedName>
  </definedNames>
  <calcPr calcId="162913"/>
</workbook>
</file>

<file path=xl/calcChain.xml><?xml version="1.0" encoding="utf-8"?>
<calcChain xmlns="http://schemas.openxmlformats.org/spreadsheetml/2006/main">
  <c r="D26" i="52227" l="1"/>
  <c r="D23" i="52227" l="1"/>
  <c r="G36" i="52227" s="1"/>
  <c r="F29" i="52227"/>
  <c r="C36" i="52227" l="1"/>
  <c r="B36" i="52227"/>
  <c r="F36" i="52227"/>
  <c r="E36" i="52227"/>
  <c r="D36" i="52227"/>
  <c r="D29" i="52227"/>
  <c r="H36" i="52227"/>
  <c r="D30" i="52227"/>
  <c r="D31" i="52227" s="1"/>
</calcChain>
</file>

<file path=xl/sharedStrings.xml><?xml version="1.0" encoding="utf-8"?>
<sst xmlns="http://schemas.openxmlformats.org/spreadsheetml/2006/main" count="42" uniqueCount="39">
  <si>
    <t>℃</t>
    <phoneticPr fontId="2"/>
  </si>
  <si>
    <t>屋外温度</t>
    <rPh sb="0" eb="1">
      <t>オクナイ</t>
    </rPh>
    <rPh sb="1" eb="2">
      <t>ガイ</t>
    </rPh>
    <rPh sb="2" eb="4">
      <t>オンド</t>
    </rPh>
    <phoneticPr fontId="2"/>
  </si>
  <si>
    <t>屋内温度</t>
    <rPh sb="0" eb="2">
      <t>オクナイ</t>
    </rPh>
    <rPh sb="2" eb="4">
      <t>オンド</t>
    </rPh>
    <phoneticPr fontId="2"/>
  </si>
  <si>
    <t>測定時の状態</t>
    <rPh sb="0" eb="2">
      <t>ソクテイ</t>
    </rPh>
    <rPh sb="2" eb="3">
      <t>ジ</t>
    </rPh>
    <rPh sb="4" eb="6">
      <t>ジョウタイ</t>
    </rPh>
    <phoneticPr fontId="2"/>
  </si>
  <si>
    <t>計算通気量</t>
    <rPh sb="0" eb="2">
      <t>ケイサン</t>
    </rPh>
    <rPh sb="2" eb="4">
      <t>ツウキ</t>
    </rPh>
    <rPh sb="4" eb="5">
      <t>リョウ</t>
    </rPh>
    <phoneticPr fontId="2"/>
  </si>
  <si>
    <t>圧力差  (Ｐａ)</t>
    <rPh sb="0" eb="2">
      <t>アツリョク</t>
    </rPh>
    <rPh sb="2" eb="3">
      <t>サ</t>
    </rPh>
    <phoneticPr fontId="2"/>
  </si>
  <si>
    <t>×</t>
    <phoneticPr fontId="2"/>
  </si>
  <si>
    <t>Ａ＝</t>
    <phoneticPr fontId="2"/>
  </si>
  <si>
    <t>ｎ＝</t>
    <phoneticPr fontId="2"/>
  </si>
  <si>
    <t>ａ＝</t>
    <phoneticPr fontId="2"/>
  </si>
  <si>
    <t>αＡ＝</t>
    <phoneticPr fontId="2"/>
  </si>
  <si>
    <t>α＝</t>
    <phoneticPr fontId="2"/>
  </si>
  <si>
    <t>Ｑ＝</t>
    <phoneticPr fontId="2"/>
  </si>
  <si>
    <t>(⊿P/9.8)</t>
    <phoneticPr fontId="2"/>
  </si>
  <si>
    <t>m/s</t>
    <phoneticPr fontId="2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</si>
  <si>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/hr</t>
    </r>
    <phoneticPr fontId="2"/>
  </si>
  <si>
    <t>％</t>
    <phoneticPr fontId="2"/>
  </si>
  <si>
    <t>自然換気シリーズ</t>
    <phoneticPr fontId="2"/>
  </si>
  <si>
    <t>快テキオートカンキ　商品図</t>
    <rPh sb="0" eb="1">
      <t>カイ</t>
    </rPh>
    <rPh sb="10" eb="12">
      <t>ショウヒン</t>
    </rPh>
    <rPh sb="12" eb="13">
      <t>ズ</t>
    </rPh>
    <phoneticPr fontId="2"/>
  </si>
  <si>
    <t>抵抗損失曲線 (P-Q)</t>
    <rPh sb="0" eb="2">
      <t>テイコウ</t>
    </rPh>
    <rPh sb="2" eb="4">
      <t>ソンシツ</t>
    </rPh>
    <rPh sb="4" eb="6">
      <t>キョクセン</t>
    </rPh>
    <phoneticPr fontId="2"/>
  </si>
  <si>
    <t>技術データ</t>
    <rPh sb="0" eb="2">
      <t>ギジュツ</t>
    </rPh>
    <phoneticPr fontId="2"/>
  </si>
  <si>
    <t>商品寸法</t>
    <rPh sb="0" eb="2">
      <t>ショウヒン</t>
    </rPh>
    <rPh sb="2" eb="4">
      <t>スンポウ</t>
    </rPh>
    <phoneticPr fontId="2"/>
  </si>
  <si>
    <t>⊿Ｐ＝９．８Ｐａにおける通気量</t>
    <rPh sb="12" eb="14">
      <t>ツウキ</t>
    </rPh>
    <rPh sb="14" eb="15">
      <t>リョウ</t>
    </rPh>
    <phoneticPr fontId="2"/>
  </si>
  <si>
    <t>通気面積</t>
    <rPh sb="0" eb="2">
      <t>ツウキ</t>
    </rPh>
    <rPh sb="2" eb="4">
      <t>メンセキ</t>
    </rPh>
    <phoneticPr fontId="2"/>
  </si>
  <si>
    <t xml:space="preserve">隙間特性値 </t>
    <rPh sb="0" eb="2">
      <t>スキマ</t>
    </rPh>
    <rPh sb="2" eb="4">
      <t>トクセイ</t>
    </rPh>
    <rPh sb="4" eb="5">
      <t>チ</t>
    </rPh>
    <phoneticPr fontId="2"/>
  </si>
  <si>
    <t>開口率</t>
    <rPh sb="0" eb="2">
      <t>カイコウ</t>
    </rPh>
    <rPh sb="2" eb="3">
      <t>リツ</t>
    </rPh>
    <phoneticPr fontId="2"/>
  </si>
  <si>
    <t>有効開口面積</t>
    <rPh sb="0" eb="2">
      <t>ユウコウ</t>
    </rPh>
    <rPh sb="2" eb="4">
      <t>カイコウ</t>
    </rPh>
    <rPh sb="4" eb="6">
      <t>メンセキ</t>
    </rPh>
    <phoneticPr fontId="2"/>
  </si>
  <si>
    <t>流量係数</t>
    <rPh sb="0" eb="2">
      <t>リュウリョウ</t>
    </rPh>
    <rPh sb="2" eb="4">
      <t>ケイスウ</t>
    </rPh>
    <phoneticPr fontId="2"/>
  </si>
  <si>
    <t>通気量</t>
    <rPh sb="0" eb="2">
      <t>ツウキ</t>
    </rPh>
    <rPh sb="2" eb="3">
      <t>リョウ</t>
    </rPh>
    <phoneticPr fontId="2"/>
  </si>
  <si>
    <t>⊿Ｐ＝９．８Ｐａにおける相当風速</t>
    <rPh sb="12" eb="14">
      <t>ソウトウ</t>
    </rPh>
    <rPh sb="14" eb="16">
      <t>フウソク</t>
    </rPh>
    <phoneticPr fontId="2"/>
  </si>
  <si>
    <t>圧力損失係数</t>
    <rPh sb="0" eb="2">
      <t>アツリョク</t>
    </rPh>
    <rPh sb="2" eb="4">
      <t>ソンシツ</t>
    </rPh>
    <rPh sb="4" eb="6">
      <t>ケイスウ</t>
    </rPh>
    <phoneticPr fontId="2"/>
  </si>
  <si>
    <t>W</t>
    <phoneticPr fontId="2"/>
  </si>
  <si>
    <t>H</t>
    <phoneticPr fontId="2"/>
  </si>
  <si>
    <r>
      <t>cm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</si>
  <si>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t>PQ-SV040</t>
    <phoneticPr fontId="2"/>
  </si>
  <si>
    <t xml:space="preserve">                                                                       </t>
    <phoneticPr fontId="2"/>
  </si>
  <si>
    <t>株式会社　佐原</t>
    <phoneticPr fontId="2"/>
  </si>
  <si>
    <t>Ｖ＝</t>
    <phoneticPr fontId="2"/>
  </si>
  <si>
    <t>ζ＝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</si>
</sst>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"/>
    <numFmt numFmtId="177" formatCode="0.0_ "/>
    <numFmt numFmtId="178" formatCode="0.0_);[Red]\(0.0\)"/>
    <numFmt numFmtId="179" formatCode="0.00_ "/>
    <numFmt numFmtId="180" formatCode="0.00_);[Red]\(0.0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6" xfId="0" applyFont="1" applyFill="1" applyBorder="1" applyAlignment="1" applyProtection="1">
      <alignment horizontal="right" vertical="center"/>
      <protection hidden="1"/>
    </xf>
    <xf numFmtId="0" fontId="6" fillId="0" borderId="12" xfId="0" applyFont="1" applyFill="1" applyBorder="1" applyAlignment="1" applyProtection="1">
      <alignment horizontal="right" vertical="center"/>
      <protection hidden="1"/>
    </xf>
    <xf numFmtId="0" fontId="6" fillId="0" borderId="4" xfId="0" applyFont="1" applyFill="1" applyBorder="1" applyAlignment="1" applyProtection="1">
      <alignment horizontal="right" vertical="center"/>
      <protection hidden="1"/>
    </xf>
    <xf numFmtId="0" fontId="6" fillId="0" borderId="9" xfId="0" applyFont="1" applyFill="1" applyBorder="1" applyAlignment="1" applyProtection="1">
      <alignment horizontal="left" vertical="center"/>
      <protection hidden="1"/>
    </xf>
    <xf numFmtId="0" fontId="0" fillId="0" borderId="9" xfId="0" applyFont="1" applyFill="1" applyBorder="1" applyAlignment="1" applyProtection="1">
      <alignment vertical="center"/>
      <protection hidden="1"/>
    </xf>
    <xf numFmtId="0" fontId="0" fillId="0" borderId="9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176" fontId="6" fillId="0" borderId="9" xfId="0" applyNumberFormat="1" applyFont="1" applyFill="1" applyBorder="1" applyAlignment="1" applyProtection="1">
      <alignment vertical="center"/>
      <protection hidden="1"/>
    </xf>
    <xf numFmtId="0" fontId="0" fillId="0" borderId="2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176" fontId="12" fillId="0" borderId="2" xfId="0" applyNumberFormat="1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178" fontId="0" fillId="0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7" xfId="0" applyFont="1" applyFill="1" applyBorder="1" applyAlignment="1" applyProtection="1"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left" vertical="center" indent="1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78" fontId="6" fillId="2" borderId="7" xfId="1" applyNumberFormat="1" applyFont="1" applyFill="1" applyBorder="1" applyAlignment="1" applyProtection="1">
      <alignment horizontal="right" vertical="center"/>
      <protection hidden="1"/>
    </xf>
    <xf numFmtId="0" fontId="6" fillId="0" borderId="7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38" fontId="6" fillId="0" borderId="7" xfId="1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178" fontId="0" fillId="0" borderId="7" xfId="1" applyNumberFormat="1" applyFont="1" applyFill="1" applyBorder="1" applyAlignment="1" applyProtection="1">
      <alignment horizontal="right" vertical="center"/>
      <protection hidden="1"/>
    </xf>
    <xf numFmtId="0" fontId="0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left" vertical="center" indent="1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178" fontId="0" fillId="0" borderId="7" xfId="0" applyNumberFormat="1" applyFont="1" applyBorder="1" applyAlignment="1" applyProtection="1">
      <alignment vertical="center"/>
      <protection hidden="1"/>
    </xf>
    <xf numFmtId="179" fontId="0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178" fontId="6" fillId="0" borderId="7" xfId="0" applyNumberFormat="1" applyFont="1" applyBorder="1" applyAlignment="1" applyProtection="1">
      <alignment vertical="center"/>
      <protection hidden="1"/>
    </xf>
    <xf numFmtId="180" fontId="0" fillId="0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5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178" fontId="0" fillId="0" borderId="3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NumberFormat="1" applyFont="1" applyFill="1" applyBorder="1" applyAlignment="1" applyProtection="1">
      <alignment horizontal="centerContinuous" vertical="center"/>
      <protection hidden="1"/>
    </xf>
    <xf numFmtId="0" fontId="8" fillId="0" borderId="3" xfId="0" applyNumberFormat="1" applyFont="1" applyFill="1" applyBorder="1" applyAlignment="1" applyProtection="1">
      <alignment horizontal="left" vertical="center"/>
      <protection hidden="1"/>
    </xf>
    <xf numFmtId="0" fontId="7" fillId="0" borderId="3" xfId="0" applyNumberFormat="1" applyFont="1" applyFill="1" applyBorder="1" applyAlignment="1" applyProtection="1">
      <alignment horizontal="left" vertical="center"/>
      <protection hidden="1"/>
    </xf>
    <xf numFmtId="0" fontId="9" fillId="0" borderId="10" xfId="0" applyNumberFormat="1" applyFont="1" applyFill="1" applyBorder="1" applyAlignment="1" applyProtection="1">
      <alignment horizontal="centerContinuous" vertical="center"/>
      <protection hidden="1"/>
    </xf>
    <xf numFmtId="0" fontId="3" fillId="0" borderId="10" xfId="0" applyNumberFormat="1" applyFont="1" applyFill="1" applyBorder="1" applyAlignment="1" applyProtection="1">
      <alignment horizontal="centerContinuous" vertical="center"/>
      <protection hidden="1"/>
    </xf>
    <xf numFmtId="0" fontId="9" fillId="0" borderId="3" xfId="0" applyNumberFormat="1" applyFont="1" applyFill="1" applyBorder="1" applyAlignment="1" applyProtection="1">
      <alignment horizontal="centerContinuous" vertical="center"/>
      <protection hidden="1"/>
    </xf>
    <xf numFmtId="0" fontId="3" fillId="0" borderId="3" xfId="0" applyNumberFormat="1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38" fontId="10" fillId="0" borderId="0" xfId="1" applyFont="1" applyFill="1" applyBorder="1" applyAlignment="1" applyProtection="1">
      <alignment vertical="center"/>
      <protection hidden="1"/>
    </xf>
    <xf numFmtId="38" fontId="11" fillId="0" borderId="0" xfId="1" applyFont="1" applyFill="1" applyBorder="1" applyAlignment="1" applyProtection="1">
      <alignment vertical="center"/>
      <protection hidden="1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5235966912616E-2"/>
          <c:y val="8.6021731197841053E-2"/>
          <c:w val="0.87690034676899309"/>
          <c:h val="0.76075468528090684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'PQ-SV040　快テキオートカンキ'!$B$36:$H$36</c:f>
              <c:numCache>
                <c:formatCode>0.0_ </c:formatCode>
                <c:ptCount val="7"/>
                <c:pt idx="0">
                  <c:v>0</c:v>
                </c:pt>
                <c:pt idx="1">
                  <c:v>59.940242249477066</c:v>
                </c:pt>
                <c:pt idx="2">
                  <c:v>87.361835945072187</c:v>
                </c:pt>
                <c:pt idx="3">
                  <c:v>108.89890768288804</c:v>
                </c:pt>
                <c:pt idx="4">
                  <c:v>127.32832056180571</c:v>
                </c:pt>
                <c:pt idx="5">
                  <c:v>143.74524789947148</c:v>
                </c:pt>
                <c:pt idx="6">
                  <c:v>158.71821918892937</c:v>
                </c:pt>
              </c:numCache>
            </c:numRef>
          </c:xVal>
          <c:yVal>
            <c:numRef>
              <c:f>'PQ-SV040　快テキオートカンキ'!$B$35:$H$35</c:f>
              <c:numCache>
                <c:formatCode>#,##0_);[Red]\(#,##0\)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0C-468A-BC58-79F7B0E6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2521279"/>
        <c:axId val="1"/>
      </c:scatterChart>
      <c:valAx>
        <c:axId val="18425212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/>
                  <a:t>通気量Ｑ </a:t>
                </a:r>
                <a:r>
                  <a:rPr lang="en-US" altLang="ja-JP" sz="1400"/>
                  <a:t>(m3/hr)</a:t>
                </a:r>
              </a:p>
            </c:rich>
          </c:tx>
          <c:layout>
            <c:manualLayout>
              <c:xMode val="edge"/>
              <c:yMode val="edge"/>
              <c:x val="0.41604216139649208"/>
              <c:y val="0.91868131868131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/>
                  <a:t>圧力差⊿Ｐ </a:t>
                </a:r>
                <a:r>
                  <a:rPr lang="en-US" altLang="ja-JP" sz="1400"/>
                  <a:t>(Pa)</a:t>
                </a:r>
              </a:p>
            </c:rich>
          </c:tx>
          <c:layout>
            <c:manualLayout>
              <c:xMode val="edge"/>
              <c:yMode val="edge"/>
              <c:x val="4.2891305253509983E-3"/>
              <c:y val="0.28937815465374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2521279"/>
        <c:crosses val="autoZero"/>
        <c:crossBetween val="midCat"/>
        <c:majorUnit val="10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76200</xdr:rowOff>
    </xdr:from>
    <xdr:to>
      <xdr:col>7</xdr:col>
      <xdr:colOff>295275</xdr:colOff>
      <xdr:row>15</xdr:row>
      <xdr:rowOff>3619500</xdr:rowOff>
    </xdr:to>
    <xdr:graphicFrame macro="">
      <xdr:nvGraphicFramePr>
        <xdr:cNvPr id="3891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89065</xdr:colOff>
      <xdr:row>1</xdr:row>
      <xdr:rowOff>200023</xdr:rowOff>
    </xdr:from>
    <xdr:to>
      <xdr:col>7</xdr:col>
      <xdr:colOff>550247</xdr:colOff>
      <xdr:row>12</xdr:row>
      <xdr:rowOff>256695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5" y="542923"/>
          <a:ext cx="6242857" cy="3828572"/>
        </a:xfrm>
        <a:prstGeom prst="rect">
          <a:avLst/>
        </a:prstGeom>
      </xdr:spPr>
    </xdr:pic>
    <xdr:clientData/>
  </xdr:twoCellAnchor>
  <xdr:oneCellAnchor>
    <xdr:from>
      <xdr:col>0</xdr:col>
      <xdr:colOff>561975</xdr:colOff>
      <xdr:row>12</xdr:row>
      <xdr:rowOff>333375</xdr:rowOff>
    </xdr:from>
    <xdr:ext cx="5099473" cy="267381"/>
    <xdr:sp macro="" textlink="">
      <xdr:nvSpPr>
        <xdr:cNvPr id="3" name="テキスト ボックス 2"/>
        <xdr:cNvSpPr txBox="1"/>
      </xdr:nvSpPr>
      <xdr:spPr>
        <a:xfrm>
          <a:off x="561975" y="4448175"/>
          <a:ext cx="5099473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下記の技術データは、室外側に「フード」が付いた状態で測定しております。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38"/>
  <sheetViews>
    <sheetView showGridLines="0" showRowColHeaders="0" tabSelected="1" zoomScaleNormal="100" workbookViewId="0">
      <selection activeCell="G6" sqref="G6"/>
    </sheetView>
  </sheetViews>
  <sheetFormatPr defaultColWidth="9" defaultRowHeight="13.5" x14ac:dyDescent="0.15"/>
  <cols>
    <col min="1" max="1" width="15.625" style="58" customWidth="1"/>
    <col min="2" max="2" width="14.625" style="58" customWidth="1"/>
    <col min="3" max="8" width="9.125" style="58" customWidth="1"/>
    <col min="9" max="10" width="9" style="58"/>
    <col min="11" max="11" width="5.125" style="58" bestFit="1" customWidth="1"/>
    <col min="12" max="15" width="6.125" style="58" bestFit="1" customWidth="1"/>
    <col min="16" max="16384" width="9" style="58"/>
  </cols>
  <sheetData>
    <row r="1" spans="1:8" ht="27" customHeight="1" x14ac:dyDescent="0.15">
      <c r="A1" s="59" t="s">
        <v>18</v>
      </c>
      <c r="B1" s="59"/>
      <c r="C1" s="59"/>
      <c r="D1" s="59"/>
      <c r="E1" s="59"/>
      <c r="F1" s="63" t="s">
        <v>17</v>
      </c>
      <c r="G1" s="63"/>
      <c r="H1" s="63"/>
    </row>
    <row r="2" spans="1:8" ht="27" customHeight="1" x14ac:dyDescent="0.15">
      <c r="A2" s="62"/>
      <c r="B2" s="62"/>
      <c r="C2" s="62"/>
      <c r="D2" s="62"/>
      <c r="E2" s="62"/>
    </row>
    <row r="3" spans="1:8" ht="27" customHeight="1" x14ac:dyDescent="0.15">
      <c r="A3" s="62"/>
      <c r="B3" s="62"/>
      <c r="C3" s="62"/>
      <c r="D3" s="62"/>
      <c r="E3" s="62"/>
    </row>
    <row r="4" spans="1:8" ht="27" customHeight="1" x14ac:dyDescent="0.15">
      <c r="A4" s="62"/>
      <c r="B4" s="62"/>
      <c r="C4" s="62"/>
      <c r="D4" s="62"/>
      <c r="E4" s="62"/>
    </row>
    <row r="5" spans="1:8" ht="27" customHeight="1" x14ac:dyDescent="0.15">
      <c r="A5" s="62"/>
      <c r="B5" s="62"/>
      <c r="C5" s="62"/>
      <c r="D5" s="62"/>
      <c r="E5" s="62"/>
    </row>
    <row r="6" spans="1:8" ht="27" customHeight="1" x14ac:dyDescent="0.15">
      <c r="A6" s="62"/>
      <c r="B6" s="62"/>
      <c r="C6" s="62"/>
      <c r="D6" s="62"/>
      <c r="E6" s="62"/>
    </row>
    <row r="7" spans="1:8" ht="27" customHeight="1" x14ac:dyDescent="0.15">
      <c r="A7" s="62"/>
      <c r="B7" s="62"/>
      <c r="C7" s="62"/>
      <c r="D7" s="62"/>
      <c r="E7" s="62"/>
    </row>
    <row r="8" spans="1:8" ht="27" customHeight="1" x14ac:dyDescent="0.15">
      <c r="A8" s="62"/>
      <c r="B8" s="62"/>
      <c r="C8" s="62"/>
      <c r="D8" s="62"/>
      <c r="E8" s="62"/>
    </row>
    <row r="9" spans="1:8" ht="27" customHeight="1" x14ac:dyDescent="0.15">
      <c r="A9" s="62"/>
      <c r="B9" s="62"/>
      <c r="C9" s="62"/>
      <c r="D9" s="62"/>
      <c r="E9" s="62"/>
    </row>
    <row r="10" spans="1:8" ht="27" customHeight="1" x14ac:dyDescent="0.15">
      <c r="A10" s="62"/>
      <c r="B10" s="62"/>
      <c r="C10" s="62"/>
      <c r="D10" s="62"/>
      <c r="E10" s="62"/>
    </row>
    <row r="11" spans="1:8" ht="27" customHeight="1" x14ac:dyDescent="0.15">
      <c r="A11" s="62"/>
      <c r="B11" s="62"/>
      <c r="C11" s="62"/>
      <c r="D11" s="62"/>
      <c r="E11" s="62"/>
    </row>
    <row r="12" spans="1:8" ht="27" customHeight="1" x14ac:dyDescent="0.15">
      <c r="A12" s="62"/>
      <c r="B12" s="62"/>
      <c r="C12" s="62"/>
      <c r="D12" s="62"/>
      <c r="E12" s="62"/>
    </row>
    <row r="13" spans="1:8" ht="27" customHeight="1" x14ac:dyDescent="0.15">
      <c r="A13" s="62"/>
      <c r="B13" s="62"/>
      <c r="C13" s="62"/>
      <c r="D13" s="62"/>
      <c r="E13" s="62"/>
    </row>
    <row r="14" spans="1:8" ht="27" customHeight="1" x14ac:dyDescent="0.15">
      <c r="A14" s="62"/>
      <c r="B14" s="62"/>
      <c r="C14" s="62"/>
      <c r="D14" s="62"/>
      <c r="E14" s="62"/>
    </row>
    <row r="15" spans="1:8" ht="27" customHeight="1" x14ac:dyDescent="0.15">
      <c r="A15" s="59" t="s">
        <v>19</v>
      </c>
      <c r="B15" s="59"/>
      <c r="C15" s="59"/>
      <c r="D15" s="59"/>
      <c r="E15" s="59"/>
      <c r="F15" s="59"/>
      <c r="G15" s="59"/>
      <c r="H15" s="59"/>
    </row>
    <row r="16" spans="1:8" ht="279" customHeight="1" x14ac:dyDescent="0.15">
      <c r="A16" s="60"/>
      <c r="B16" s="61"/>
      <c r="C16" s="61"/>
      <c r="D16" s="61"/>
      <c r="E16" s="61"/>
      <c r="F16" s="61"/>
      <c r="G16" s="61"/>
      <c r="H16" s="61"/>
    </row>
    <row r="17" spans="1:8" ht="5.25" customHeight="1" x14ac:dyDescent="0.15">
      <c r="A17" s="56"/>
      <c r="B17" s="57"/>
      <c r="C17" s="57"/>
      <c r="D17" s="57"/>
      <c r="E17" s="57"/>
      <c r="F17" s="57"/>
      <c r="G17" s="57"/>
      <c r="H17" s="57"/>
    </row>
    <row r="18" spans="1:8" ht="27" customHeight="1" x14ac:dyDescent="0.15">
      <c r="A18" s="59" t="s">
        <v>20</v>
      </c>
      <c r="B18" s="59"/>
      <c r="C18" s="59"/>
      <c r="D18" s="59"/>
      <c r="E18" s="59"/>
      <c r="F18" s="59"/>
      <c r="G18" s="59"/>
      <c r="H18" s="59"/>
    </row>
    <row r="19" spans="1:8" ht="4.5" customHeight="1" thickBot="1" x14ac:dyDescent="0.2">
      <c r="A19" s="12"/>
      <c r="B19" s="12"/>
      <c r="C19" s="12"/>
      <c r="D19" s="12"/>
      <c r="E19" s="12"/>
      <c r="F19" s="12"/>
      <c r="G19" s="12"/>
      <c r="H19" s="12"/>
    </row>
    <row r="20" spans="1:8" ht="15.75" hidden="1" customHeight="1" x14ac:dyDescent="0.15">
      <c r="A20" s="13" t="s">
        <v>3</v>
      </c>
      <c r="B20" s="14" t="s">
        <v>2</v>
      </c>
      <c r="C20" s="15"/>
      <c r="D20" s="16">
        <v>6.3</v>
      </c>
      <c r="E20" s="17"/>
      <c r="F20" s="17"/>
      <c r="G20" s="17"/>
      <c r="H20" s="4" t="s">
        <v>0</v>
      </c>
    </row>
    <row r="21" spans="1:8" ht="15.75" hidden="1" customHeight="1" x14ac:dyDescent="0.15">
      <c r="A21" s="18"/>
      <c r="B21" s="14" t="s">
        <v>1</v>
      </c>
      <c r="C21" s="15"/>
      <c r="D21" s="16">
        <v>11.6</v>
      </c>
      <c r="E21" s="17"/>
      <c r="F21" s="17"/>
      <c r="G21" s="17"/>
      <c r="H21" s="4" t="s">
        <v>0</v>
      </c>
    </row>
    <row r="22" spans="1:8" ht="15.75" customHeight="1" x14ac:dyDescent="0.15">
      <c r="A22" s="19" t="s">
        <v>21</v>
      </c>
      <c r="B22" s="20"/>
      <c r="C22" s="1" t="s">
        <v>31</v>
      </c>
      <c r="D22" s="21">
        <v>393</v>
      </c>
      <c r="E22" s="22" t="s">
        <v>6</v>
      </c>
      <c r="F22" s="23" t="s">
        <v>32</v>
      </c>
      <c r="G22" s="24">
        <v>158</v>
      </c>
      <c r="H22" s="4"/>
    </row>
    <row r="23" spans="1:8" ht="15.75" customHeight="1" x14ac:dyDescent="0.15">
      <c r="A23" s="19" t="s">
        <v>22</v>
      </c>
      <c r="B23" s="25"/>
      <c r="C23" s="1" t="s">
        <v>9</v>
      </c>
      <c r="D23" s="26">
        <f>D27/0.7</f>
        <v>59.285714285714292</v>
      </c>
      <c r="E23" s="27"/>
      <c r="F23" s="27"/>
      <c r="G23" s="27"/>
      <c r="H23" s="5" t="s">
        <v>15</v>
      </c>
    </row>
    <row r="24" spans="1:8" ht="15.75" customHeight="1" x14ac:dyDescent="0.15">
      <c r="A24" s="28" t="s">
        <v>23</v>
      </c>
      <c r="B24" s="29"/>
      <c r="C24" s="2" t="s">
        <v>7</v>
      </c>
      <c r="D24" s="30">
        <v>54.066000000000003</v>
      </c>
      <c r="E24" s="30"/>
      <c r="F24" s="30"/>
      <c r="G24" s="30"/>
      <c r="H24" s="6" t="s">
        <v>33</v>
      </c>
    </row>
    <row r="25" spans="1:8" ht="15.75" hidden="1" customHeight="1" x14ac:dyDescent="0.15">
      <c r="A25" s="19" t="s">
        <v>24</v>
      </c>
      <c r="B25" s="25"/>
      <c r="C25" s="1" t="s">
        <v>8</v>
      </c>
      <c r="D25" s="31">
        <v>1.84</v>
      </c>
      <c r="E25" s="32"/>
      <c r="F25" s="32"/>
      <c r="G25" s="32"/>
      <c r="H25" s="7"/>
    </row>
    <row r="26" spans="1:8" ht="15.75" customHeight="1" x14ac:dyDescent="0.15">
      <c r="A26" s="28" t="s">
        <v>25</v>
      </c>
      <c r="B26" s="33"/>
      <c r="C26" s="2"/>
      <c r="D26" s="34">
        <f>IF(D22="","",((D24*100)/(D22*G22))*100)</f>
        <v>8.7071214610107273</v>
      </c>
      <c r="E26" s="34"/>
      <c r="F26" s="34"/>
      <c r="G26" s="34"/>
      <c r="H26" s="5" t="s">
        <v>16</v>
      </c>
    </row>
    <row r="27" spans="1:8" ht="15.75" customHeight="1" x14ac:dyDescent="0.15">
      <c r="A27" s="19" t="s">
        <v>26</v>
      </c>
      <c r="B27" s="25"/>
      <c r="C27" s="1" t="s">
        <v>10</v>
      </c>
      <c r="D27" s="26">
        <v>41.5</v>
      </c>
      <c r="E27" s="16"/>
      <c r="F27" s="27"/>
      <c r="G27" s="27"/>
      <c r="H27" s="6" t="s">
        <v>33</v>
      </c>
    </row>
    <row r="28" spans="1:8" ht="15.75" hidden="1" customHeight="1" x14ac:dyDescent="0.15">
      <c r="A28" s="19" t="s">
        <v>27</v>
      </c>
      <c r="B28" s="25"/>
      <c r="C28" s="1" t="s">
        <v>11</v>
      </c>
      <c r="D28" s="35">
        <v>0.27900000000000003</v>
      </c>
      <c r="E28" s="27"/>
      <c r="F28" s="27"/>
      <c r="G28" s="27"/>
      <c r="H28" s="8"/>
    </row>
    <row r="29" spans="1:8" ht="15.75" customHeight="1" thickBot="1" x14ac:dyDescent="0.2">
      <c r="A29" s="36" t="s">
        <v>28</v>
      </c>
      <c r="B29" s="37"/>
      <c r="C29" s="3" t="s">
        <v>12</v>
      </c>
      <c r="D29" s="38">
        <f>D23</f>
        <v>59.285714285714292</v>
      </c>
      <c r="E29" s="39" t="s">
        <v>13</v>
      </c>
      <c r="F29" s="40">
        <f>ROUND(1/D25,2)</f>
        <v>0.54</v>
      </c>
      <c r="G29" s="41"/>
      <c r="H29" s="9" t="s">
        <v>15</v>
      </c>
    </row>
    <row r="30" spans="1:8" ht="15.75" hidden="1" customHeight="1" x14ac:dyDescent="0.15">
      <c r="A30" s="28" t="s">
        <v>29</v>
      </c>
      <c r="B30" s="29"/>
      <c r="C30" s="2" t="s">
        <v>37</v>
      </c>
      <c r="D30" s="31">
        <f>ROUND(D23/(D24*0.0001)/3600,2)</f>
        <v>3.05</v>
      </c>
      <c r="E30" s="42"/>
      <c r="F30" s="43"/>
      <c r="G30" s="43"/>
      <c r="H30" s="10" t="s">
        <v>14</v>
      </c>
    </row>
    <row r="31" spans="1:8" ht="15.75" hidden="1" customHeight="1" thickBot="1" x14ac:dyDescent="0.2">
      <c r="A31" s="36" t="s">
        <v>30</v>
      </c>
      <c r="B31" s="37"/>
      <c r="C31" s="3" t="s">
        <v>38</v>
      </c>
      <c r="D31" s="38">
        <f>ROUND((2*9.8)/((353/(273+D21))*D30^2),2)</f>
        <v>1.7</v>
      </c>
      <c r="E31" s="44"/>
      <c r="F31" s="45"/>
      <c r="G31" s="45"/>
      <c r="H31" s="11"/>
    </row>
    <row r="32" spans="1:8" ht="14.25" customHeight="1" x14ac:dyDescent="0.15">
      <c r="A32" s="46"/>
      <c r="B32" s="46"/>
      <c r="C32" s="46"/>
      <c r="D32" s="46"/>
      <c r="E32" s="46"/>
      <c r="F32" s="46"/>
      <c r="G32" s="46"/>
      <c r="H32" s="46"/>
    </row>
    <row r="33" spans="1:8" ht="14.25" customHeight="1" x14ac:dyDescent="0.15">
      <c r="A33" s="47" t="s">
        <v>35</v>
      </c>
      <c r="B33" s="47"/>
      <c r="C33" s="48" t="s">
        <v>36</v>
      </c>
      <c r="D33" s="47"/>
      <c r="E33" s="47"/>
      <c r="F33" s="47"/>
      <c r="G33" s="48"/>
      <c r="H33" s="49" t="s">
        <v>34</v>
      </c>
    </row>
    <row r="34" spans="1:8" s="50" customFormat="1" ht="14.25" customHeight="1" x14ac:dyDescent="0.15"/>
    <row r="35" spans="1:8" s="50" customFormat="1" ht="14.25" x14ac:dyDescent="0.15">
      <c r="A35" s="51" t="s">
        <v>5</v>
      </c>
      <c r="B35" s="52">
        <v>0</v>
      </c>
      <c r="C35" s="53">
        <v>10</v>
      </c>
      <c r="D35" s="53">
        <v>20</v>
      </c>
      <c r="E35" s="53">
        <v>30</v>
      </c>
      <c r="F35" s="53">
        <v>40</v>
      </c>
      <c r="G35" s="53">
        <v>50</v>
      </c>
      <c r="H35" s="53">
        <v>60</v>
      </c>
    </row>
    <row r="36" spans="1:8" s="50" customFormat="1" ht="14.25" x14ac:dyDescent="0.15">
      <c r="A36" s="51" t="s">
        <v>4</v>
      </c>
      <c r="B36" s="54">
        <f>'PQ-SV040　快テキオートカンキ'!$D$23*(B35/9.8)^(1/'PQ-SV040　快テキオートカンキ'!$D$25)</f>
        <v>0</v>
      </c>
      <c r="C36" s="54">
        <f>'PQ-SV040　快テキオートカンキ'!$D$23*(C35/9.8)^(1/'PQ-SV040　快テキオートカンキ'!$D$25)</f>
        <v>59.940242249477066</v>
      </c>
      <c r="D36" s="54">
        <f>'PQ-SV040　快テキオートカンキ'!$D$23*(D35/9.8)^(1/'PQ-SV040　快テキオートカンキ'!$D$25)</f>
        <v>87.361835945072187</v>
      </c>
      <c r="E36" s="54">
        <f>'PQ-SV040　快テキオートカンキ'!$D$23*(E35/9.8)^(1/'PQ-SV040　快テキオートカンキ'!$D$25)</f>
        <v>108.89890768288804</v>
      </c>
      <c r="F36" s="54">
        <f>'PQ-SV040　快テキオートカンキ'!$D$23*(F35/9.8)^(1/'PQ-SV040　快テキオートカンキ'!$D$25)</f>
        <v>127.32832056180571</v>
      </c>
      <c r="G36" s="54">
        <f>'PQ-SV040　快テキオートカンキ'!$D$23*(G35/9.8)^(1/'PQ-SV040　快テキオートカンキ'!$D$25)</f>
        <v>143.74524789947148</v>
      </c>
      <c r="H36" s="54">
        <f>'PQ-SV040　快テキオートカンキ'!$D$23*(H35/9.8)^(1/'PQ-SV040　快テキオートカンキ'!$D$25)</f>
        <v>158.71821918892937</v>
      </c>
    </row>
    <row r="37" spans="1:8" s="50" customFormat="1" x14ac:dyDescent="0.15"/>
    <row r="38" spans="1:8" x14ac:dyDescent="0.15">
      <c r="A38" s="55"/>
    </row>
  </sheetData>
  <sheetProtection password="E8FD" sheet="1" objects="1" scenarios="1" selectLockedCells="1"/>
  <mergeCells count="6">
    <mergeCell ref="A18:H18"/>
    <mergeCell ref="A15:H15"/>
    <mergeCell ref="A16:H16"/>
    <mergeCell ref="A2:E14"/>
    <mergeCell ref="F1:H1"/>
    <mergeCell ref="A1:E1"/>
  </mergeCells>
  <phoneticPr fontId="2"/>
  <pageMargins left="0.78740157480314965" right="0.59055118110236227" top="0.78740157480314965" bottom="0.19685039370078741" header="0" footer="0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PQ-SV040　快テキオートカンキ</vt:lpstr>
      <vt:lpstr>'PQ-SV040　快テキオートカンキ'!Print_Area</vt:lpstr>
    </vt:vector>
  </TitlesOfParts>
  <Company>佐原ブレス工業株式会社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設計課</dc:creator>
  <cp:lastModifiedBy>ws16</cp:lastModifiedBy>
  <cp:lastPrinted>2022-04-25T12:35:01Z</cp:lastPrinted>
  <dcterms:created xsi:type="dcterms:W3CDTF">1999-11-18T07:30:21Z</dcterms:created>
  <dcterms:modified xsi:type="dcterms:W3CDTF">2022-04-26T00:12:16Z</dcterms:modified>
</cp:coreProperties>
</file>